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ndul\OneDrive\Plocha\"/>
    </mc:Choice>
  </mc:AlternateContent>
  <bookViews>
    <workbookView xWindow="0" yWindow="0" windowWidth="0" windowHeight="0"/>
  </bookViews>
  <sheets>
    <sheet name="Rekapitulace stavby" sheetId="1" r:id="rId1"/>
    <sheet name="1.1.a - Architektonicko s..." sheetId="2" r:id="rId2"/>
    <sheet name="1.1.b - Opěrná stěna" sheetId="3" r:id="rId3"/>
    <sheet name="1.1.c - Zdravotechnika" sheetId="4" r:id="rId4"/>
    <sheet name="1.1.d - Vzduchotechnika" sheetId="5" r:id="rId5"/>
    <sheet name="1.1.e - Vytápění" sheetId="6" r:id="rId6"/>
    <sheet name="1.1.f - Elektroinstalace ..." sheetId="7" r:id="rId7"/>
    <sheet name="1.1.g - Elektroinstalace ..." sheetId="8" r:id="rId8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'1.1.a - Architektonicko s...'!$C$149:$K$708</definedName>
    <definedName name="_xlnm.Print_Area" localSheetId="1">'1.1.a - Architektonicko s...'!$C$4:$J$76,'1.1.a - Architektonicko s...'!$C$82:$J$127,'1.1.a - Architektonicko s...'!$C$133:$K$708</definedName>
    <definedName name="_xlnm.Print_Titles" localSheetId="1">'1.1.a - Architektonicko s...'!$149:$149</definedName>
    <definedName name="_xlnm._FilterDatabase" localSheetId="2" hidden="1">'1.1.b - Opěrná stěna'!$C$129:$K$193</definedName>
    <definedName name="_xlnm.Print_Area" localSheetId="2">'1.1.b - Opěrná stěna'!$C$4:$J$76,'1.1.b - Opěrná stěna'!$C$82:$J$107,'1.1.b - Opěrná stěna'!$C$113:$K$193</definedName>
    <definedName name="_xlnm.Print_Titles" localSheetId="2">'1.1.b - Opěrná stěna'!$129:$129</definedName>
    <definedName name="_xlnm._FilterDatabase" localSheetId="3" hidden="1">'1.1.c - Zdravotechnika'!$C$128:$K$215</definedName>
    <definedName name="_xlnm.Print_Area" localSheetId="3">'1.1.c - Zdravotechnika'!$C$4:$J$76,'1.1.c - Zdravotechnika'!$C$82:$J$106,'1.1.c - Zdravotechnika'!$C$112:$K$215</definedName>
    <definedName name="_xlnm.Print_Titles" localSheetId="3">'1.1.c - Zdravotechnika'!$128:$128</definedName>
    <definedName name="_xlnm._FilterDatabase" localSheetId="4" hidden="1">'1.1.d - Vzduchotechnika'!$C$125:$K$174</definedName>
    <definedName name="_xlnm.Print_Area" localSheetId="4">'1.1.d - Vzduchotechnika'!$C$4:$J$76,'1.1.d - Vzduchotechnika'!$C$82:$J$103,'1.1.d - Vzduchotechnika'!$C$109:$K$174</definedName>
    <definedName name="_xlnm.Print_Titles" localSheetId="4">'1.1.d - Vzduchotechnika'!$125:$125</definedName>
    <definedName name="_xlnm._FilterDatabase" localSheetId="5" hidden="1">'1.1.e - Vytápění'!$C$132:$K$208</definedName>
    <definedName name="_xlnm.Print_Area" localSheetId="5">'1.1.e - Vytápění'!$C$4:$J$76,'1.1.e - Vytápění'!$C$82:$J$110,'1.1.e - Vytápění'!$C$116:$K$208</definedName>
    <definedName name="_xlnm.Print_Titles" localSheetId="5">'1.1.e - Vytápění'!$132:$132</definedName>
    <definedName name="_xlnm._FilterDatabase" localSheetId="6" hidden="1">'1.1.f - Elektroinstalace ...'!$C$129:$K$192</definedName>
    <definedName name="_xlnm.Print_Area" localSheetId="6">'1.1.f - Elektroinstalace ...'!$C$4:$J$76,'1.1.f - Elektroinstalace ...'!$C$82:$J$107,'1.1.f - Elektroinstalace ...'!$C$113:$K$192</definedName>
    <definedName name="_xlnm.Print_Titles" localSheetId="6">'1.1.f - Elektroinstalace ...'!$129:$129</definedName>
    <definedName name="_xlnm._FilterDatabase" localSheetId="7" hidden="1">'1.1.g - Elektroinstalace ...'!$C$130:$K$206</definedName>
    <definedName name="_xlnm.Print_Area" localSheetId="7">'1.1.g - Elektroinstalace ...'!$C$4:$J$76,'1.1.g - Elektroinstalace ...'!$C$82:$J$108,'1.1.g - Elektroinstalace ...'!$C$114:$K$206</definedName>
    <definedName name="_xlnm.Print_Titles" localSheetId="7">'1.1.g - Elektroinstalace ...'!$130:$130</definedName>
  </definedNames>
  <calcPr/>
</workbook>
</file>

<file path=xl/calcChain.xml><?xml version="1.0" encoding="utf-8"?>
<calcChain xmlns="http://schemas.openxmlformats.org/spreadsheetml/2006/main">
  <c i="8" l="1" r="J41"/>
  <c r="J40"/>
  <c i="1" r="AY103"/>
  <c i="8" r="J39"/>
  <c i="1" r="AX103"/>
  <c i="8"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J127"/>
  <c r="F127"/>
  <c r="F125"/>
  <c r="E123"/>
  <c r="J95"/>
  <c r="F95"/>
  <c r="F93"/>
  <c r="E91"/>
  <c r="J28"/>
  <c r="E28"/>
  <c r="J96"/>
  <c r="J27"/>
  <c r="J22"/>
  <c r="E22"/>
  <c r="F96"/>
  <c r="J21"/>
  <c r="J16"/>
  <c r="J125"/>
  <c r="E7"/>
  <c r="E85"/>
  <c i="7" r="J41"/>
  <c r="J40"/>
  <c i="1" r="AY102"/>
  <c i="7" r="J39"/>
  <c i="1" r="AX102"/>
  <c i="7"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6"/>
  <c r="F126"/>
  <c r="F124"/>
  <c r="E122"/>
  <c r="J95"/>
  <c r="F95"/>
  <c r="F93"/>
  <c r="E91"/>
  <c r="J28"/>
  <c r="E28"/>
  <c r="J127"/>
  <c r="J27"/>
  <c r="J22"/>
  <c r="E22"/>
  <c r="F127"/>
  <c r="J21"/>
  <c r="J16"/>
  <c r="J124"/>
  <c r="E7"/>
  <c r="E116"/>
  <c i="6" r="J41"/>
  <c r="J40"/>
  <c i="1" r="AY101"/>
  <c i="6" r="J39"/>
  <c i="1" r="AX101"/>
  <c i="6"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J129"/>
  <c r="F129"/>
  <c r="F127"/>
  <c r="E125"/>
  <c r="J95"/>
  <c r="F95"/>
  <c r="F93"/>
  <c r="E91"/>
  <c r="J28"/>
  <c r="E28"/>
  <c r="J130"/>
  <c r="J27"/>
  <c r="J22"/>
  <c r="E22"/>
  <c r="F130"/>
  <c r="J21"/>
  <c r="J16"/>
  <c r="J127"/>
  <c r="E7"/>
  <c r="E119"/>
  <c i="5" r="J41"/>
  <c r="J40"/>
  <c i="1" r="AY100"/>
  <c i="5" r="J39"/>
  <c i="1" r="AX100"/>
  <c i="5"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J122"/>
  <c r="F122"/>
  <c r="F120"/>
  <c r="E118"/>
  <c r="J95"/>
  <c r="F95"/>
  <c r="F93"/>
  <c r="E91"/>
  <c r="J28"/>
  <c r="E28"/>
  <c r="J96"/>
  <c r="J27"/>
  <c r="J22"/>
  <c r="E22"/>
  <c r="F96"/>
  <c r="J21"/>
  <c r="J16"/>
  <c r="J93"/>
  <c r="E7"/>
  <c r="E112"/>
  <c i="4" r="J41"/>
  <c r="J40"/>
  <c i="1" r="AY99"/>
  <c i="4" r="J39"/>
  <c i="1" r="AX99"/>
  <c i="4"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5"/>
  <c r="BH195"/>
  <c r="BG195"/>
  <c r="BF195"/>
  <c r="T195"/>
  <c r="T194"/>
  <c r="R195"/>
  <c r="R194"/>
  <c r="P195"/>
  <c r="P194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5"/>
  <c r="F125"/>
  <c r="F123"/>
  <c r="E121"/>
  <c r="J95"/>
  <c r="F95"/>
  <c r="F93"/>
  <c r="E91"/>
  <c r="J28"/>
  <c r="E28"/>
  <c r="J126"/>
  <c r="J27"/>
  <c r="J22"/>
  <c r="E22"/>
  <c r="F126"/>
  <c r="J21"/>
  <c r="J16"/>
  <c r="J123"/>
  <c r="E7"/>
  <c r="E115"/>
  <c i="3" r="J41"/>
  <c r="J40"/>
  <c i="1" r="AY98"/>
  <c i="3" r="J39"/>
  <c i="1" r="AX98"/>
  <c i="3" r="BI193"/>
  <c r="BH193"/>
  <c r="BG193"/>
  <c r="BF193"/>
  <c r="T193"/>
  <c r="T192"/>
  <c r="R193"/>
  <c r="R192"/>
  <c r="P193"/>
  <c r="P192"/>
  <c r="BI191"/>
  <c r="BH191"/>
  <c r="BG191"/>
  <c r="BF191"/>
  <c r="T191"/>
  <c r="T190"/>
  <c r="R191"/>
  <c r="R190"/>
  <c r="P191"/>
  <c r="P190"/>
  <c r="BI189"/>
  <c r="BH189"/>
  <c r="BG189"/>
  <c r="BF189"/>
  <c r="T189"/>
  <c r="T188"/>
  <c r="R189"/>
  <c r="R188"/>
  <c r="P189"/>
  <c r="P188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35"/>
  <c r="BH135"/>
  <c r="BG135"/>
  <c r="BF135"/>
  <c r="T135"/>
  <c r="R135"/>
  <c r="P135"/>
  <c r="BI133"/>
  <c r="BH133"/>
  <c r="BG133"/>
  <c r="BF133"/>
  <c r="T133"/>
  <c r="R133"/>
  <c r="P133"/>
  <c r="J126"/>
  <c r="F126"/>
  <c r="F124"/>
  <c r="E122"/>
  <c r="J95"/>
  <c r="F95"/>
  <c r="F93"/>
  <c r="E91"/>
  <c r="J28"/>
  <c r="E28"/>
  <c r="J127"/>
  <c r="J27"/>
  <c r="J22"/>
  <c r="E22"/>
  <c r="F127"/>
  <c r="J21"/>
  <c r="J16"/>
  <c r="J124"/>
  <c r="E7"/>
  <c r="E116"/>
  <c i="2" r="J41"/>
  <c r="J40"/>
  <c i="1" r="AY97"/>
  <c i="2" r="J39"/>
  <c i="1" r="AX97"/>
  <c i="2" r="BI708"/>
  <c r="BH708"/>
  <c r="BG708"/>
  <c r="BF708"/>
  <c r="T708"/>
  <c r="T707"/>
  <c r="R708"/>
  <c r="R707"/>
  <c r="P708"/>
  <c r="P707"/>
  <c r="BI706"/>
  <c r="BH706"/>
  <c r="BG706"/>
  <c r="BF706"/>
  <c r="T706"/>
  <c r="R706"/>
  <c r="P706"/>
  <c r="BI700"/>
  <c r="BH700"/>
  <c r="BG700"/>
  <c r="BF700"/>
  <c r="T700"/>
  <c r="R700"/>
  <c r="P700"/>
  <c r="BI698"/>
  <c r="BH698"/>
  <c r="BG698"/>
  <c r="BF698"/>
  <c r="T698"/>
  <c r="R698"/>
  <c r="P698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3"/>
  <c r="BH693"/>
  <c r="BG693"/>
  <c r="BF693"/>
  <c r="T693"/>
  <c r="R693"/>
  <c r="P693"/>
  <c r="BI691"/>
  <c r="BH691"/>
  <c r="BG691"/>
  <c r="BF691"/>
  <c r="T691"/>
  <c r="R691"/>
  <c r="P691"/>
  <c r="BI690"/>
  <c r="BH690"/>
  <c r="BG690"/>
  <c r="BF690"/>
  <c r="T690"/>
  <c r="R690"/>
  <c r="P690"/>
  <c r="BI689"/>
  <c r="BH689"/>
  <c r="BG689"/>
  <c r="BF689"/>
  <c r="T689"/>
  <c r="R689"/>
  <c r="P689"/>
  <c r="BI688"/>
  <c r="BH688"/>
  <c r="BG688"/>
  <c r="BF688"/>
  <c r="T688"/>
  <c r="R688"/>
  <c r="P688"/>
  <c r="BI685"/>
  <c r="BH685"/>
  <c r="BG685"/>
  <c r="BF685"/>
  <c r="T685"/>
  <c r="R685"/>
  <c r="P685"/>
  <c r="BI682"/>
  <c r="BH682"/>
  <c r="BG682"/>
  <c r="BF682"/>
  <c r="T682"/>
  <c r="R682"/>
  <c r="P682"/>
  <c r="BI681"/>
  <c r="BH681"/>
  <c r="BG681"/>
  <c r="BF681"/>
  <c r="T681"/>
  <c r="R681"/>
  <c r="P681"/>
  <c r="BI667"/>
  <c r="BH667"/>
  <c r="BG667"/>
  <c r="BF667"/>
  <c r="T667"/>
  <c r="R667"/>
  <c r="P667"/>
  <c r="BI665"/>
  <c r="BH665"/>
  <c r="BG665"/>
  <c r="BF665"/>
  <c r="T665"/>
  <c r="R665"/>
  <c r="P665"/>
  <c r="BI664"/>
  <c r="BH664"/>
  <c r="BG664"/>
  <c r="BF664"/>
  <c r="T664"/>
  <c r="R664"/>
  <c r="P664"/>
  <c r="BI661"/>
  <c r="BH661"/>
  <c r="BG661"/>
  <c r="BF661"/>
  <c r="T661"/>
  <c r="R661"/>
  <c r="P661"/>
  <c r="BI657"/>
  <c r="BH657"/>
  <c r="BG657"/>
  <c r="BF657"/>
  <c r="T657"/>
  <c r="R657"/>
  <c r="P657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0"/>
  <c r="BH640"/>
  <c r="BG640"/>
  <c r="BF640"/>
  <c r="T640"/>
  <c r="R640"/>
  <c r="P640"/>
  <c r="BI638"/>
  <c r="BH638"/>
  <c r="BG638"/>
  <c r="BF638"/>
  <c r="T638"/>
  <c r="R638"/>
  <c r="P638"/>
  <c r="BI637"/>
  <c r="BH637"/>
  <c r="BG637"/>
  <c r="BF637"/>
  <c r="T637"/>
  <c r="R637"/>
  <c r="P637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8"/>
  <c r="BH628"/>
  <c r="BG628"/>
  <c r="BF628"/>
  <c r="T628"/>
  <c r="R628"/>
  <c r="P628"/>
  <c r="BI627"/>
  <c r="BH627"/>
  <c r="BG627"/>
  <c r="BF627"/>
  <c r="T627"/>
  <c r="R627"/>
  <c r="P627"/>
  <c r="BI626"/>
  <c r="BH626"/>
  <c r="BG626"/>
  <c r="BF626"/>
  <c r="T626"/>
  <c r="R626"/>
  <c r="P626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0"/>
  <c r="BH620"/>
  <c r="BG620"/>
  <c r="BF620"/>
  <c r="T620"/>
  <c r="R620"/>
  <c r="P620"/>
  <c r="BI617"/>
  <c r="BH617"/>
  <c r="BG617"/>
  <c r="BF617"/>
  <c r="T617"/>
  <c r="R617"/>
  <c r="P617"/>
  <c r="BI614"/>
  <c r="BH614"/>
  <c r="BG614"/>
  <c r="BF614"/>
  <c r="T614"/>
  <c r="R614"/>
  <c r="P614"/>
  <c r="BI611"/>
  <c r="BH611"/>
  <c r="BG611"/>
  <c r="BF611"/>
  <c r="T611"/>
  <c r="R611"/>
  <c r="P611"/>
  <c r="BI608"/>
  <c r="BH608"/>
  <c r="BG608"/>
  <c r="BF608"/>
  <c r="T608"/>
  <c r="R608"/>
  <c r="P608"/>
  <c r="BI602"/>
  <c r="BH602"/>
  <c r="BG602"/>
  <c r="BF602"/>
  <c r="T602"/>
  <c r="R602"/>
  <c r="P602"/>
  <c r="BI598"/>
  <c r="BH598"/>
  <c r="BG598"/>
  <c r="BF598"/>
  <c r="T598"/>
  <c r="R598"/>
  <c r="P598"/>
  <c r="BI594"/>
  <c r="BH594"/>
  <c r="BG594"/>
  <c r="BF594"/>
  <c r="T594"/>
  <c r="R594"/>
  <c r="P594"/>
  <c r="BI591"/>
  <c r="BH591"/>
  <c r="BG591"/>
  <c r="BF591"/>
  <c r="T591"/>
  <c r="R591"/>
  <c r="P591"/>
  <c r="BI588"/>
  <c r="BH588"/>
  <c r="BG588"/>
  <c r="BF588"/>
  <c r="T588"/>
  <c r="R588"/>
  <c r="P588"/>
  <c r="BI586"/>
  <c r="BH586"/>
  <c r="BG586"/>
  <c r="BF586"/>
  <c r="T586"/>
  <c r="T585"/>
  <c r="R586"/>
  <c r="R585"/>
  <c r="P586"/>
  <c r="P585"/>
  <c r="BI584"/>
  <c r="BH584"/>
  <c r="BG584"/>
  <c r="BF584"/>
  <c r="T584"/>
  <c r="R584"/>
  <c r="P584"/>
  <c r="BI581"/>
  <c r="BH581"/>
  <c r="BG581"/>
  <c r="BF581"/>
  <c r="T581"/>
  <c r="R581"/>
  <c r="P581"/>
  <c r="BI577"/>
  <c r="BH577"/>
  <c r="BG577"/>
  <c r="BF577"/>
  <c r="T577"/>
  <c r="R577"/>
  <c r="P577"/>
  <c r="BI574"/>
  <c r="BH574"/>
  <c r="BG574"/>
  <c r="BF574"/>
  <c r="T574"/>
  <c r="R574"/>
  <c r="P574"/>
  <c r="BI571"/>
  <c r="BH571"/>
  <c r="BG571"/>
  <c r="BF571"/>
  <c r="T571"/>
  <c r="R571"/>
  <c r="P571"/>
  <c r="BI569"/>
  <c r="BH569"/>
  <c r="BG569"/>
  <c r="BF569"/>
  <c r="T569"/>
  <c r="R569"/>
  <c r="P569"/>
  <c r="BI565"/>
  <c r="BH565"/>
  <c r="BG565"/>
  <c r="BF565"/>
  <c r="T565"/>
  <c r="R565"/>
  <c r="P565"/>
  <c r="BI561"/>
  <c r="BH561"/>
  <c r="BG561"/>
  <c r="BF561"/>
  <c r="T561"/>
  <c r="R561"/>
  <c r="P561"/>
  <c r="BI558"/>
  <c r="BH558"/>
  <c r="BG558"/>
  <c r="BF558"/>
  <c r="T558"/>
  <c r="R558"/>
  <c r="P558"/>
  <c r="BI548"/>
  <c r="BH548"/>
  <c r="BG548"/>
  <c r="BF548"/>
  <c r="T548"/>
  <c r="R548"/>
  <c r="P548"/>
  <c r="BI535"/>
  <c r="BH535"/>
  <c r="BG535"/>
  <c r="BF535"/>
  <c r="T535"/>
  <c r="R535"/>
  <c r="P535"/>
  <c r="BI529"/>
  <c r="BH529"/>
  <c r="BG529"/>
  <c r="BF529"/>
  <c r="T529"/>
  <c r="R529"/>
  <c r="P529"/>
  <c r="BI517"/>
  <c r="BH517"/>
  <c r="BG517"/>
  <c r="BF517"/>
  <c r="T517"/>
  <c r="R517"/>
  <c r="P517"/>
  <c r="BI514"/>
  <c r="BH514"/>
  <c r="BG514"/>
  <c r="BF514"/>
  <c r="T514"/>
  <c r="R514"/>
  <c r="P514"/>
  <c r="BI510"/>
  <c r="BH510"/>
  <c r="BG510"/>
  <c r="BF510"/>
  <c r="T510"/>
  <c r="R510"/>
  <c r="P510"/>
  <c r="BI506"/>
  <c r="BH506"/>
  <c r="BG506"/>
  <c r="BF506"/>
  <c r="T506"/>
  <c r="R506"/>
  <c r="P506"/>
  <c r="BI502"/>
  <c r="BH502"/>
  <c r="BG502"/>
  <c r="BF502"/>
  <c r="T502"/>
  <c r="R502"/>
  <c r="P502"/>
  <c r="BI497"/>
  <c r="BH497"/>
  <c r="BG497"/>
  <c r="BF497"/>
  <c r="T497"/>
  <c r="R497"/>
  <c r="P497"/>
  <c r="BI489"/>
  <c r="BH489"/>
  <c r="BG489"/>
  <c r="BF489"/>
  <c r="T489"/>
  <c r="R489"/>
  <c r="P489"/>
  <c r="BI488"/>
  <c r="BH488"/>
  <c r="BG488"/>
  <c r="BF488"/>
  <c r="T488"/>
  <c r="R488"/>
  <c r="P488"/>
  <c r="BI483"/>
  <c r="BH483"/>
  <c r="BG483"/>
  <c r="BF483"/>
  <c r="T483"/>
  <c r="R483"/>
  <c r="P483"/>
  <c r="BI480"/>
  <c r="BH480"/>
  <c r="BG480"/>
  <c r="BF480"/>
  <c r="T480"/>
  <c r="T479"/>
  <c r="R480"/>
  <c r="R479"/>
  <c r="P480"/>
  <c r="P479"/>
  <c r="BI478"/>
  <c r="BH478"/>
  <c r="BG478"/>
  <c r="BF478"/>
  <c r="T478"/>
  <c r="R478"/>
  <c r="P478"/>
  <c r="BI477"/>
  <c r="BH477"/>
  <c r="BG477"/>
  <c r="BF477"/>
  <c r="T477"/>
  <c r="R477"/>
  <c r="P477"/>
  <c r="BI474"/>
  <c r="BH474"/>
  <c r="BG474"/>
  <c r="BF474"/>
  <c r="T474"/>
  <c r="R474"/>
  <c r="P474"/>
  <c r="BI473"/>
  <c r="BH473"/>
  <c r="BG473"/>
  <c r="BF473"/>
  <c r="T473"/>
  <c r="R473"/>
  <c r="P473"/>
  <c r="BI471"/>
  <c r="BH471"/>
  <c r="BG471"/>
  <c r="BF471"/>
  <c r="T471"/>
  <c r="T470"/>
  <c r="R471"/>
  <c r="R470"/>
  <c r="P471"/>
  <c r="P470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3"/>
  <c r="BH443"/>
  <c r="BG443"/>
  <c r="BF443"/>
  <c r="T443"/>
  <c r="R443"/>
  <c r="P443"/>
  <c r="BI439"/>
  <c r="BH439"/>
  <c r="BG439"/>
  <c r="BF439"/>
  <c r="T439"/>
  <c r="R439"/>
  <c r="P439"/>
  <c r="BI431"/>
  <c r="BH431"/>
  <c r="BG431"/>
  <c r="BF431"/>
  <c r="T431"/>
  <c r="R431"/>
  <c r="P431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3"/>
  <c r="BH413"/>
  <c r="BG413"/>
  <c r="BF413"/>
  <c r="T413"/>
  <c r="R413"/>
  <c r="P413"/>
  <c r="BI401"/>
  <c r="BH401"/>
  <c r="BG401"/>
  <c r="BF401"/>
  <c r="T401"/>
  <c r="R401"/>
  <c r="P401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6"/>
  <c r="BH386"/>
  <c r="BG386"/>
  <c r="BF386"/>
  <c r="T386"/>
  <c r="R386"/>
  <c r="P386"/>
  <c r="BI383"/>
  <c r="BH383"/>
  <c r="BG383"/>
  <c r="BF383"/>
  <c r="T383"/>
  <c r="R383"/>
  <c r="P383"/>
  <c r="BI373"/>
  <c r="BH373"/>
  <c r="BG373"/>
  <c r="BF373"/>
  <c r="T373"/>
  <c r="R373"/>
  <c r="P373"/>
  <c r="BI368"/>
  <c r="BH368"/>
  <c r="BG368"/>
  <c r="BF368"/>
  <c r="T368"/>
  <c r="R368"/>
  <c r="P368"/>
  <c r="BI367"/>
  <c r="BH367"/>
  <c r="BG367"/>
  <c r="BF367"/>
  <c r="T367"/>
  <c r="R367"/>
  <c r="P367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22"/>
  <c r="BH322"/>
  <c r="BG322"/>
  <c r="BF322"/>
  <c r="T322"/>
  <c r="R322"/>
  <c r="P322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09"/>
  <c r="BH309"/>
  <c r="BG309"/>
  <c r="BF309"/>
  <c r="T309"/>
  <c r="R309"/>
  <c r="P309"/>
  <c r="BI306"/>
  <c r="BH306"/>
  <c r="BG306"/>
  <c r="BF306"/>
  <c r="T306"/>
  <c r="R306"/>
  <c r="P306"/>
  <c r="BI304"/>
  <c r="BH304"/>
  <c r="BG304"/>
  <c r="BF304"/>
  <c r="T304"/>
  <c r="T303"/>
  <c r="R304"/>
  <c r="R303"/>
  <c r="P304"/>
  <c r="P303"/>
  <c r="BI301"/>
  <c r="BH301"/>
  <c r="BG301"/>
  <c r="BF301"/>
  <c r="T301"/>
  <c r="T300"/>
  <c r="R301"/>
  <c r="R300"/>
  <c r="P301"/>
  <c r="P300"/>
  <c r="BI293"/>
  <c r="BH293"/>
  <c r="BG293"/>
  <c r="BF293"/>
  <c r="T293"/>
  <c r="R293"/>
  <c r="P293"/>
  <c r="BI289"/>
  <c r="BH289"/>
  <c r="BG289"/>
  <c r="BF289"/>
  <c r="T289"/>
  <c r="R289"/>
  <c r="P289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5"/>
  <c r="BH265"/>
  <c r="BG265"/>
  <c r="BF265"/>
  <c r="T265"/>
  <c r="R265"/>
  <c r="P265"/>
  <c r="BI261"/>
  <c r="BH261"/>
  <c r="BG261"/>
  <c r="BF261"/>
  <c r="T261"/>
  <c r="R261"/>
  <c r="P261"/>
  <c r="BI260"/>
  <c r="BH260"/>
  <c r="BG260"/>
  <c r="BF260"/>
  <c r="T260"/>
  <c r="R260"/>
  <c r="P260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29"/>
  <c r="BH229"/>
  <c r="BG229"/>
  <c r="BF229"/>
  <c r="T229"/>
  <c r="R229"/>
  <c r="P229"/>
  <c r="BI223"/>
  <c r="BH223"/>
  <c r="BG223"/>
  <c r="BF223"/>
  <c r="T223"/>
  <c r="R223"/>
  <c r="P223"/>
  <c r="BI219"/>
  <c r="BH219"/>
  <c r="BG219"/>
  <c r="BF219"/>
  <c r="T219"/>
  <c r="R219"/>
  <c r="P219"/>
  <c r="BI211"/>
  <c r="BH211"/>
  <c r="BG211"/>
  <c r="BF211"/>
  <c r="T211"/>
  <c r="R211"/>
  <c r="P211"/>
  <c r="BI204"/>
  <c r="BH204"/>
  <c r="BG204"/>
  <c r="BF204"/>
  <c r="T204"/>
  <c r="R204"/>
  <c r="P204"/>
  <c r="BI200"/>
  <c r="BH200"/>
  <c r="BG200"/>
  <c r="BF200"/>
  <c r="T200"/>
  <c r="R200"/>
  <c r="P200"/>
  <c r="BI197"/>
  <c r="BH197"/>
  <c r="BG197"/>
  <c r="BF197"/>
  <c r="T197"/>
  <c r="R197"/>
  <c r="P197"/>
  <c r="BI191"/>
  <c r="BH191"/>
  <c r="BG191"/>
  <c r="BF191"/>
  <c r="T191"/>
  <c r="R191"/>
  <c r="P191"/>
  <c r="BI185"/>
  <c r="BH185"/>
  <c r="BG185"/>
  <c r="BF185"/>
  <c r="T185"/>
  <c r="R185"/>
  <c r="P185"/>
  <c r="BI182"/>
  <c r="BH182"/>
  <c r="BG182"/>
  <c r="BF182"/>
  <c r="T182"/>
  <c r="R182"/>
  <c r="P182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7"/>
  <c r="BH157"/>
  <c r="BG157"/>
  <c r="BF157"/>
  <c r="T157"/>
  <c r="R157"/>
  <c r="P157"/>
  <c r="BI153"/>
  <c r="BH153"/>
  <c r="BG153"/>
  <c r="BF153"/>
  <c r="T153"/>
  <c r="R153"/>
  <c r="P153"/>
  <c r="J146"/>
  <c r="F146"/>
  <c r="F144"/>
  <c r="E142"/>
  <c r="J95"/>
  <c r="F95"/>
  <c r="F93"/>
  <c r="E91"/>
  <c r="J28"/>
  <c r="E28"/>
  <c r="J96"/>
  <c r="J27"/>
  <c r="J22"/>
  <c r="E22"/>
  <c r="F147"/>
  <c r="J21"/>
  <c r="J16"/>
  <c r="J93"/>
  <c r="E7"/>
  <c r="E136"/>
  <c i="1" r="L90"/>
  <c r="AM90"/>
  <c r="AM89"/>
  <c r="L89"/>
  <c r="AM87"/>
  <c r="L87"/>
  <c r="L85"/>
  <c r="L84"/>
  <c i="8" r="J206"/>
  <c r="J205"/>
  <c r="BK203"/>
  <c r="J202"/>
  <c r="J200"/>
  <c r="BK199"/>
  <c r="BK198"/>
  <c r="BK190"/>
  <c r="BK187"/>
  <c r="J186"/>
  <c r="BK185"/>
  <c r="J183"/>
  <c r="BK182"/>
  <c r="BK180"/>
  <c r="J178"/>
  <c r="J177"/>
  <c r="BK173"/>
  <c r="BK172"/>
  <c r="BK171"/>
  <c r="BK170"/>
  <c r="J168"/>
  <c r="J165"/>
  <c r="J164"/>
  <c r="BK163"/>
  <c r="BK162"/>
  <c r="J161"/>
  <c r="J158"/>
  <c r="J157"/>
  <c r="J154"/>
  <c r="BK153"/>
  <c r="J152"/>
  <c r="BK150"/>
  <c r="BK149"/>
  <c r="J148"/>
  <c r="J147"/>
  <c r="J144"/>
  <c r="BK143"/>
  <c r="J139"/>
  <c r="BK137"/>
  <c r="J136"/>
  <c r="J135"/>
  <c i="7" r="BK191"/>
  <c r="BK190"/>
  <c r="BK187"/>
  <c r="J186"/>
  <c r="J184"/>
  <c r="BK183"/>
  <c r="J182"/>
  <c r="BK181"/>
  <c r="BK180"/>
  <c r="BK179"/>
  <c r="J178"/>
  <c r="BK177"/>
  <c r="J176"/>
  <c r="BK175"/>
  <c r="BK174"/>
  <c r="J172"/>
  <c r="BK171"/>
  <c r="BK170"/>
  <c r="BK167"/>
  <c r="J166"/>
  <c r="J165"/>
  <c r="BK162"/>
  <c r="J158"/>
  <c r="J156"/>
  <c r="BK150"/>
  <c r="BK141"/>
  <c r="BK139"/>
  <c r="BK136"/>
  <c r="J133"/>
  <c i="6" r="J197"/>
  <c r="BK196"/>
  <c r="J195"/>
  <c r="BK192"/>
  <c r="J190"/>
  <c r="J189"/>
  <c r="J188"/>
  <c r="BK187"/>
  <c r="BK184"/>
  <c r="J182"/>
  <c r="BK180"/>
  <c r="J178"/>
  <c r="J174"/>
  <c r="BK171"/>
  <c r="J169"/>
  <c r="BK168"/>
  <c r="BK167"/>
  <c r="J166"/>
  <c r="BK165"/>
  <c r="BK163"/>
  <c r="BK162"/>
  <c r="J160"/>
  <c r="BK158"/>
  <c r="BK156"/>
  <c r="BK154"/>
  <c r="J152"/>
  <c r="BK150"/>
  <c r="BK148"/>
  <c r="J147"/>
  <c r="BK146"/>
  <c r="J144"/>
  <c r="BK143"/>
  <c r="BK140"/>
  <c r="BK138"/>
  <c r="J136"/>
  <c i="5" r="J172"/>
  <c r="J170"/>
  <c r="J168"/>
  <c r="J167"/>
  <c r="BK166"/>
  <c r="J165"/>
  <c r="BK164"/>
  <c r="J162"/>
  <c r="BK161"/>
  <c r="J160"/>
  <c r="J159"/>
  <c r="J158"/>
  <c r="J157"/>
  <c r="BK155"/>
  <c r="BK153"/>
  <c r="J152"/>
  <c r="BK151"/>
  <c r="J149"/>
  <c r="J148"/>
  <c r="BK147"/>
  <c r="J145"/>
  <c r="BK144"/>
  <c r="BK143"/>
  <c r="BK138"/>
  <c r="BK136"/>
  <c r="J135"/>
  <c r="BK134"/>
  <c r="J133"/>
  <c r="BK132"/>
  <c r="J131"/>
  <c r="BK130"/>
  <c i="4" r="J215"/>
  <c r="J209"/>
  <c r="BK208"/>
  <c r="BK206"/>
  <c r="J205"/>
  <c r="J204"/>
  <c r="J201"/>
  <c r="J200"/>
  <c r="J199"/>
  <c r="BK195"/>
  <c r="BK193"/>
  <c r="BK190"/>
  <c r="J187"/>
  <c r="J186"/>
  <c r="J185"/>
  <c r="J184"/>
  <c r="BK181"/>
  <c r="BK178"/>
  <c r="J175"/>
  <c r="J170"/>
  <c r="BK167"/>
  <c r="J161"/>
  <c r="BK160"/>
  <c r="J157"/>
  <c r="J156"/>
  <c r="J155"/>
  <c r="J154"/>
  <c r="J150"/>
  <c r="J149"/>
  <c r="J143"/>
  <c r="BK137"/>
  <c r="J133"/>
  <c r="J132"/>
  <c i="3" r="J193"/>
  <c r="BK191"/>
  <c r="BK181"/>
  <c r="J177"/>
  <c r="BK173"/>
  <c r="BK158"/>
  <c r="BK156"/>
  <c r="J155"/>
  <c r="BK153"/>
  <c r="BK152"/>
  <c r="BK150"/>
  <c r="BK135"/>
  <c r="BK133"/>
  <c i="2" r="J697"/>
  <c r="J695"/>
  <c r="J691"/>
  <c r="J689"/>
  <c r="J688"/>
  <c r="J685"/>
  <c r="J681"/>
  <c r="BK664"/>
  <c r="BK654"/>
  <c r="BK653"/>
  <c r="J652"/>
  <c r="BK651"/>
  <c r="J649"/>
  <c r="J644"/>
  <c r="BK643"/>
  <c r="BK637"/>
  <c r="J633"/>
  <c r="J632"/>
  <c r="BK630"/>
  <c r="J628"/>
  <c r="J625"/>
  <c r="J624"/>
  <c r="BK623"/>
  <c r="J614"/>
  <c r="BK611"/>
  <c r="J608"/>
  <c r="J602"/>
  <c r="BK598"/>
  <c r="J594"/>
  <c r="BK591"/>
  <c r="J588"/>
  <c r="BK586"/>
  <c r="BK584"/>
  <c r="BK577"/>
  <c r="BK574"/>
  <c r="BK571"/>
  <c r="BK569"/>
  <c r="BK565"/>
  <c r="J561"/>
  <c r="BK558"/>
  <c r="J548"/>
  <c r="BK535"/>
  <c r="J529"/>
  <c r="BK517"/>
  <c r="BK514"/>
  <c r="J510"/>
  <c r="J497"/>
  <c r="J489"/>
  <c r="BK483"/>
  <c r="J462"/>
  <c r="BK454"/>
  <c r="BK450"/>
  <c r="J446"/>
  <c r="J443"/>
  <c r="BK417"/>
  <c r="J413"/>
  <c r="J392"/>
  <c r="BK390"/>
  <c r="J387"/>
  <c r="J383"/>
  <c r="BK373"/>
  <c r="BK368"/>
  <c r="J367"/>
  <c r="BK362"/>
  <c r="J354"/>
  <c r="J350"/>
  <c r="BK322"/>
  <c r="J319"/>
  <c r="J316"/>
  <c r="BK309"/>
  <c r="BK306"/>
  <c r="BK304"/>
  <c r="BK301"/>
  <c r="BK279"/>
  <c r="J275"/>
  <c r="BK271"/>
  <c r="BK265"/>
  <c r="J261"/>
  <c r="BK260"/>
  <c r="J248"/>
  <c r="J247"/>
  <c r="BK244"/>
  <c r="J241"/>
  <c r="BK223"/>
  <c r="J219"/>
  <c r="BK211"/>
  <c r="BK200"/>
  <c r="J197"/>
  <c r="BK191"/>
  <c r="J185"/>
  <c r="J172"/>
  <c r="J169"/>
  <c r="J168"/>
  <c r="J166"/>
  <c r="BK163"/>
  <c r="BK157"/>
  <c r="BK153"/>
  <c i="8" r="BK204"/>
  <c r="J201"/>
  <c r="J198"/>
  <c r="J196"/>
  <c r="BK195"/>
  <c r="BK192"/>
  <c r="J191"/>
  <c r="BK189"/>
  <c r="J188"/>
  <c r="BK186"/>
  <c r="J180"/>
  <c r="BK177"/>
  <c r="J176"/>
  <c r="J175"/>
  <c r="J172"/>
  <c r="J170"/>
  <c r="J169"/>
  <c r="BK168"/>
  <c r="J167"/>
  <c r="J166"/>
  <c r="BK165"/>
  <c r="J162"/>
  <c r="BK158"/>
  <c r="BK157"/>
  <c r="BK154"/>
  <c r="BK152"/>
  <c r="J149"/>
  <c r="BK145"/>
  <c r="BK144"/>
  <c r="BK142"/>
  <c r="J141"/>
  <c r="BK140"/>
  <c r="BK139"/>
  <c r="J137"/>
  <c r="BK135"/>
  <c r="BK134"/>
  <c i="7" r="BK192"/>
  <c r="J192"/>
  <c r="J189"/>
  <c r="J185"/>
  <c r="BK184"/>
  <c r="J183"/>
  <c r="J180"/>
  <c r="J174"/>
  <c r="BK173"/>
  <c r="BK172"/>
  <c r="BK169"/>
  <c r="J168"/>
  <c r="J163"/>
  <c r="J162"/>
  <c r="BK161"/>
  <c r="J160"/>
  <c r="J157"/>
  <c r="J153"/>
  <c r="BK148"/>
  <c r="J146"/>
  <c r="BK145"/>
  <c r="J144"/>
  <c r="BK143"/>
  <c r="J141"/>
  <c r="J134"/>
  <c r="BK133"/>
  <c i="6" r="J207"/>
  <c r="BK201"/>
  <c r="BK197"/>
  <c r="BK195"/>
  <c r="J193"/>
  <c r="BK191"/>
  <c r="BK190"/>
  <c r="BK189"/>
  <c r="BK188"/>
  <c r="J187"/>
  <c r="BK186"/>
  <c r="J186"/>
  <c r="J184"/>
  <c r="BK182"/>
  <c r="J180"/>
  <c r="BK178"/>
  <c r="BK176"/>
  <c r="J176"/>
  <c r="BK174"/>
  <c r="BK172"/>
  <c r="J172"/>
  <c r="J171"/>
  <c r="BK169"/>
  <c r="J168"/>
  <c r="J167"/>
  <c r="BK166"/>
  <c r="J165"/>
  <c r="J163"/>
  <c r="J162"/>
  <c r="BK160"/>
  <c r="J158"/>
  <c r="J154"/>
  <c r="BK152"/>
  <c r="J148"/>
  <c r="BK141"/>
  <c r="J140"/>
  <c r="J138"/>
  <c i="5" r="J174"/>
  <c r="J173"/>
  <c r="BK172"/>
  <c r="J171"/>
  <c r="BK170"/>
  <c r="BK169"/>
  <c r="BK165"/>
  <c r="BK163"/>
  <c r="BK162"/>
  <c r="BK160"/>
  <c r="BK159"/>
  <c r="BK157"/>
  <c r="BK156"/>
  <c r="BK154"/>
  <c r="J153"/>
  <c r="BK150"/>
  <c r="BK149"/>
  <c r="J147"/>
  <c r="J146"/>
  <c r="BK145"/>
  <c r="J143"/>
  <c r="BK142"/>
  <c r="BK141"/>
  <c r="BK140"/>
  <c r="BK139"/>
  <c r="J138"/>
  <c r="BK137"/>
  <c r="J136"/>
  <c r="J134"/>
  <c r="BK131"/>
  <c r="BK129"/>
  <c i="4" r="BK212"/>
  <c r="J208"/>
  <c r="J207"/>
  <c r="BK205"/>
  <c r="BK204"/>
  <c r="BK201"/>
  <c r="BK199"/>
  <c r="J193"/>
  <c r="BK187"/>
  <c r="BK184"/>
  <c r="J183"/>
  <c r="J182"/>
  <c r="J181"/>
  <c r="BK175"/>
  <c r="J174"/>
  <c r="BK173"/>
  <c r="BK166"/>
  <c r="J163"/>
  <c r="BK161"/>
  <c r="BK157"/>
  <c r="BK156"/>
  <c r="BK154"/>
  <c r="BK149"/>
  <c r="J146"/>
  <c r="BK143"/>
  <c r="J140"/>
  <c r="J134"/>
  <c r="BK133"/>
  <c i="3" r="J189"/>
  <c r="BK177"/>
  <c r="J161"/>
  <c r="J158"/>
  <c r="J156"/>
  <c r="J153"/>
  <c r="J150"/>
  <c r="J147"/>
  <c i="2" r="J696"/>
  <c r="BK695"/>
  <c r="BK693"/>
  <c r="BK690"/>
  <c r="BK667"/>
  <c r="BK661"/>
  <c r="J657"/>
  <c r="J654"/>
  <c r="J653"/>
  <c r="BK649"/>
  <c r="BK647"/>
  <c r="BK645"/>
  <c r="BK644"/>
  <c r="J643"/>
  <c r="BK640"/>
  <c r="J638"/>
  <c r="BK635"/>
  <c r="BK631"/>
  <c r="J623"/>
  <c r="BK622"/>
  <c r="J620"/>
  <c r="J617"/>
  <c r="J611"/>
  <c r="BK594"/>
  <c r="J584"/>
  <c r="BK581"/>
  <c r="J577"/>
  <c r="J574"/>
  <c r="J571"/>
  <c r="J569"/>
  <c r="J558"/>
  <c r="BK548"/>
  <c r="J535"/>
  <c r="BK506"/>
  <c r="J502"/>
  <c r="BK497"/>
  <c r="BK488"/>
  <c r="BK480"/>
  <c r="J477"/>
  <c r="J474"/>
  <c r="J473"/>
  <c r="J471"/>
  <c r="BK431"/>
  <c r="J425"/>
  <c r="BK421"/>
  <c r="J417"/>
  <c r="BK413"/>
  <c r="BK401"/>
  <c r="BK392"/>
  <c r="BK386"/>
  <c r="J386"/>
  <c r="J368"/>
  <c r="J361"/>
  <c r="BK350"/>
  <c r="J347"/>
  <c r="J322"/>
  <c r="BK316"/>
  <c r="J313"/>
  <c r="J306"/>
  <c r="J293"/>
  <c r="BK289"/>
  <c r="J279"/>
  <c r="BK275"/>
  <c r="J260"/>
  <c r="BK248"/>
  <c r="BK229"/>
  <c r="J182"/>
  <c r="BK176"/>
  <c r="BK173"/>
  <c r="BK172"/>
  <c r="J171"/>
  <c r="BK168"/>
  <c r="J157"/>
  <c i="1" r="AS96"/>
  <c i="8" r="BK205"/>
  <c r="BK201"/>
  <c r="J199"/>
  <c r="BK196"/>
  <c r="J193"/>
  <c r="J189"/>
  <c r="J187"/>
  <c r="J185"/>
  <c r="J182"/>
  <c r="BK174"/>
  <c r="J173"/>
  <c r="BK167"/>
  <c r="BK166"/>
  <c r="BK161"/>
  <c r="J160"/>
  <c r="J159"/>
  <c r="J155"/>
  <c r="J153"/>
  <c r="BK148"/>
  <c r="BK147"/>
  <c r="BK141"/>
  <c r="J140"/>
  <c r="J134"/>
  <c i="7" r="J190"/>
  <c r="BK188"/>
  <c r="J187"/>
  <c r="BK186"/>
  <c r="BK185"/>
  <c r="J181"/>
  <c r="BK178"/>
  <c r="J177"/>
  <c r="J171"/>
  <c r="BK168"/>
  <c r="BK166"/>
  <c r="BK165"/>
  <c r="BK163"/>
  <c r="J159"/>
  <c r="BK155"/>
  <c r="J154"/>
  <c r="BK152"/>
  <c r="BK151"/>
  <c r="J150"/>
  <c r="BK146"/>
  <c r="J145"/>
  <c r="J139"/>
  <c r="BK138"/>
  <c r="J137"/>
  <c r="J136"/>
  <c r="BK135"/>
  <c i="6" r="BK205"/>
  <c r="J203"/>
  <c r="J201"/>
  <c r="BK199"/>
  <c r="J196"/>
  <c r="BK194"/>
  <c r="BK193"/>
  <c r="J191"/>
  <c i="2" r="BK689"/>
  <c r="J682"/>
  <c r="BK665"/>
  <c r="J664"/>
  <c r="J661"/>
  <c r="J647"/>
  <c r="J640"/>
  <c r="BK638"/>
  <c r="J637"/>
  <c r="J635"/>
  <c r="BK634"/>
  <c r="J630"/>
  <c r="BK628"/>
  <c r="J627"/>
  <c r="J626"/>
  <c r="BK625"/>
  <c r="BK614"/>
  <c r="BK608"/>
  <c r="BK588"/>
  <c r="J586"/>
  <c r="J565"/>
  <c r="BK561"/>
  <c r="BK529"/>
  <c r="BK510"/>
  <c r="J506"/>
  <c r="BK489"/>
  <c r="J488"/>
  <c r="J480"/>
  <c r="J478"/>
  <c r="J458"/>
  <c r="J450"/>
  <c r="BK446"/>
  <c r="BK443"/>
  <c r="J439"/>
  <c r="J431"/>
  <c r="BK425"/>
  <c r="J421"/>
  <c r="J401"/>
  <c r="BK387"/>
  <c r="J373"/>
  <c r="BK360"/>
  <c r="BK319"/>
  <c r="BK313"/>
  <c r="J309"/>
  <c r="J304"/>
  <c r="J301"/>
  <c r="BK293"/>
  <c r="J289"/>
  <c r="J283"/>
  <c r="BK261"/>
  <c r="J244"/>
  <c r="BK241"/>
  <c r="J238"/>
  <c r="J229"/>
  <c r="J223"/>
  <c r="BK219"/>
  <c r="J211"/>
  <c r="BK204"/>
  <c r="J200"/>
  <c r="BK185"/>
  <c r="BK182"/>
  <c r="J176"/>
  <c r="J173"/>
  <c i="8" r="BK206"/>
  <c r="J204"/>
  <c r="J203"/>
  <c r="BK202"/>
  <c r="BK200"/>
  <c r="J195"/>
  <c r="BK193"/>
  <c r="J192"/>
  <c r="BK191"/>
  <c r="J190"/>
  <c r="BK188"/>
  <c r="BK183"/>
  <c r="BK178"/>
  <c r="BK176"/>
  <c r="BK175"/>
  <c r="J174"/>
  <c r="J171"/>
  <c r="BK169"/>
  <c r="BK164"/>
  <c r="J163"/>
  <c r="BK160"/>
  <c r="BK159"/>
  <c r="BK155"/>
  <c r="J150"/>
  <c r="J145"/>
  <c r="J143"/>
  <c r="J142"/>
  <c r="BK136"/>
  <c i="7" r="J191"/>
  <c r="BK189"/>
  <c r="J188"/>
  <c r="BK182"/>
  <c r="J179"/>
  <c r="BK176"/>
  <c r="J175"/>
  <c r="J173"/>
  <c r="J170"/>
  <c r="J169"/>
  <c r="J167"/>
  <c r="J161"/>
  <c r="BK160"/>
  <c r="BK159"/>
  <c r="BK158"/>
  <c r="BK157"/>
  <c r="BK156"/>
  <c r="J155"/>
  <c r="BK154"/>
  <c r="BK153"/>
  <c r="J152"/>
  <c r="J151"/>
  <c r="J148"/>
  <c r="BK147"/>
  <c r="J147"/>
  <c r="BK144"/>
  <c r="J143"/>
  <c r="J138"/>
  <c r="BK137"/>
  <c r="J135"/>
  <c r="BK134"/>
  <c i="6" r="BK207"/>
  <c r="J205"/>
  <c r="BK203"/>
  <c r="J199"/>
  <c r="J194"/>
  <c r="J192"/>
  <c r="J156"/>
  <c r="J150"/>
  <c r="BK147"/>
  <c r="J146"/>
  <c r="BK144"/>
  <c r="J143"/>
  <c r="J141"/>
  <c r="BK136"/>
  <c i="5" r="BK174"/>
  <c r="BK173"/>
  <c r="BK171"/>
  <c r="J169"/>
  <c r="BK168"/>
  <c r="BK167"/>
  <c r="J166"/>
  <c r="J164"/>
  <c r="J163"/>
  <c r="J161"/>
  <c r="BK158"/>
  <c r="J156"/>
  <c r="J155"/>
  <c r="J154"/>
  <c r="BK152"/>
  <c r="J151"/>
  <c r="J150"/>
  <c r="BK148"/>
  <c r="BK146"/>
  <c r="J144"/>
  <c r="J142"/>
  <c r="J141"/>
  <c r="J140"/>
  <c r="J139"/>
  <c r="J137"/>
  <c r="BK135"/>
  <c r="BK133"/>
  <c r="J132"/>
  <c r="J130"/>
  <c r="J129"/>
  <c i="4" r="BK215"/>
  <c r="J212"/>
  <c r="BK209"/>
  <c r="BK207"/>
  <c r="J206"/>
  <c r="BK200"/>
  <c r="J195"/>
  <c r="J190"/>
  <c r="BK186"/>
  <c r="BK185"/>
  <c r="BK183"/>
  <c r="BK182"/>
  <c r="J178"/>
  <c r="BK174"/>
  <c r="J173"/>
  <c r="BK170"/>
  <c r="J167"/>
  <c r="J166"/>
  <c r="BK163"/>
  <c r="J160"/>
  <c r="BK155"/>
  <c r="BK150"/>
  <c r="BK146"/>
  <c r="BK140"/>
  <c r="J137"/>
  <c r="BK134"/>
  <c r="BK132"/>
  <c i="3" r="BK193"/>
  <c r="J191"/>
  <c r="BK189"/>
  <c r="J181"/>
  <c r="J173"/>
  <c r="BK161"/>
  <c r="BK155"/>
  <c r="J152"/>
  <c r="BK147"/>
  <c r="J135"/>
  <c r="J133"/>
  <c i="2" r="BK708"/>
  <c r="J708"/>
  <c r="BK706"/>
  <c r="J706"/>
  <c r="BK700"/>
  <c r="J700"/>
  <c r="BK698"/>
  <c r="J698"/>
  <c r="BK697"/>
  <c r="BK696"/>
  <c r="J693"/>
  <c r="BK691"/>
  <c r="J690"/>
  <c r="BK688"/>
  <c r="BK685"/>
  <c r="BK682"/>
  <c r="BK681"/>
  <c r="J667"/>
  <c r="J665"/>
  <c r="BK657"/>
  <c r="BK652"/>
  <c r="J651"/>
  <c r="J645"/>
  <c r="J634"/>
  <c r="BK633"/>
  <c r="BK632"/>
  <c r="J631"/>
  <c r="BK627"/>
  <c r="BK626"/>
  <c r="BK624"/>
  <c r="J622"/>
  <c r="BK620"/>
  <c r="BK617"/>
  <c r="BK602"/>
  <c r="J598"/>
  <c r="J591"/>
  <c r="J581"/>
  <c r="J517"/>
  <c r="J514"/>
  <c r="BK502"/>
  <c r="J483"/>
  <c r="BK478"/>
  <c r="BK477"/>
  <c r="BK474"/>
  <c r="BK473"/>
  <c r="BK471"/>
  <c r="BK462"/>
  <c r="BK458"/>
  <c r="J454"/>
  <c r="BK439"/>
  <c r="J390"/>
  <c r="BK383"/>
  <c r="BK367"/>
  <c r="J362"/>
  <c r="BK361"/>
  <c r="J360"/>
  <c r="BK354"/>
  <c r="BK347"/>
  <c r="BK283"/>
  <c r="J271"/>
  <c r="J265"/>
  <c r="BK247"/>
  <c r="BK238"/>
  <c r="J204"/>
  <c r="BK197"/>
  <c r="J191"/>
  <c r="BK171"/>
  <c r="BK169"/>
  <c r="BK166"/>
  <c r="J163"/>
  <c r="J153"/>
  <c l="1" r="BK152"/>
  <c r="BK175"/>
  <c r="J175"/>
  <c r="J103"/>
  <c r="BK228"/>
  <c r="J228"/>
  <c r="J104"/>
  <c r="BK305"/>
  <c r="J305"/>
  <c r="J107"/>
  <c r="P353"/>
  <c r="R372"/>
  <c r="T391"/>
  <c r="T472"/>
  <c r="BK482"/>
  <c r="BK570"/>
  <c r="J570"/>
  <c r="J116"/>
  <c r="BK621"/>
  <c r="J621"/>
  <c r="J119"/>
  <c r="R621"/>
  <c r="R587"/>
  <c r="P629"/>
  <c r="R636"/>
  <c r="T648"/>
  <c r="T666"/>
  <c r="R692"/>
  <c r="R699"/>
  <c i="3" r="P132"/>
  <c r="BK160"/>
  <c r="J160"/>
  <c r="J103"/>
  <c r="P160"/>
  <c i="4" r="BK131"/>
  <c r="J131"/>
  <c r="J102"/>
  <c r="T131"/>
  <c r="R162"/>
  <c r="BK198"/>
  <c r="J198"/>
  <c r="J105"/>
  <c r="T198"/>
  <c i="5" r="P128"/>
  <c r="P127"/>
  <c r="P126"/>
  <c i="1" r="AU100"/>
  <c i="6" r="T135"/>
  <c r="R151"/>
  <c r="T164"/>
  <c r="P170"/>
  <c r="R185"/>
  <c r="R198"/>
  <c r="R202"/>
  <c i="7" r="P132"/>
  <c r="P142"/>
  <c r="R149"/>
  <c r="BK164"/>
  <c r="J164"/>
  <c r="J106"/>
  <c i="8" r="R133"/>
  <c r="R138"/>
  <c r="T146"/>
  <c i="2" r="P152"/>
  <c r="T175"/>
  <c r="R228"/>
  <c r="P305"/>
  <c r="BK353"/>
  <c r="J353"/>
  <c r="J108"/>
  <c r="BK372"/>
  <c r="J372"/>
  <c r="J109"/>
  <c r="BK391"/>
  <c r="J391"/>
  <c r="J110"/>
  <c r="P472"/>
  <c r="T482"/>
  <c r="P570"/>
  <c r="P621"/>
  <c r="P587"/>
  <c r="T629"/>
  <c r="T636"/>
  <c r="P648"/>
  <c r="BK666"/>
  <c r="J666"/>
  <c r="J123"/>
  <c r="BK692"/>
  <c r="J692"/>
  <c r="J124"/>
  <c r="T699"/>
  <c i="6" r="R135"/>
  <c r="BK151"/>
  <c r="J151"/>
  <c r="J104"/>
  <c r="BK170"/>
  <c r="J170"/>
  <c r="J106"/>
  <c r="BK185"/>
  <c r="J185"/>
  <c r="J107"/>
  <c r="BK198"/>
  <c r="J198"/>
  <c r="J108"/>
  <c r="BK202"/>
  <c r="J202"/>
  <c r="J109"/>
  <c i="7" r="R132"/>
  <c r="R142"/>
  <c r="T149"/>
  <c r="T164"/>
  <c i="8" r="BK138"/>
  <c r="J138"/>
  <c r="J103"/>
  <c r="BK146"/>
  <c r="J146"/>
  <c r="J104"/>
  <c r="P146"/>
  <c r="BK151"/>
  <c r="J151"/>
  <c r="J105"/>
  <c r="R151"/>
  <c r="P156"/>
  <c r="BK197"/>
  <c r="J197"/>
  <c r="J107"/>
  <c r="P197"/>
  <c i="2" r="T152"/>
  <c r="R175"/>
  <c r="P228"/>
  <c r="T305"/>
  <c r="T353"/>
  <c r="T372"/>
  <c r="P391"/>
  <c r="R472"/>
  <c r="P482"/>
  <c r="T570"/>
  <c r="BK629"/>
  <c r="J629"/>
  <c r="J120"/>
  <c r="BK636"/>
  <c r="J636"/>
  <c r="J121"/>
  <c r="BK648"/>
  <c r="J648"/>
  <c r="J122"/>
  <c r="R666"/>
  <c r="T692"/>
  <c r="BK699"/>
  <c r="J699"/>
  <c r="J125"/>
  <c i="3" r="T132"/>
  <c r="R160"/>
  <c i="4" r="P131"/>
  <c r="BK162"/>
  <c r="J162"/>
  <c r="J103"/>
  <c r="P162"/>
  <c r="P198"/>
  <c i="5" r="BK128"/>
  <c r="J128"/>
  <c r="J102"/>
  <c r="R128"/>
  <c r="R127"/>
  <c r="R126"/>
  <c i="6" r="P135"/>
  <c r="P151"/>
  <c r="T151"/>
  <c r="P164"/>
  <c r="T170"/>
  <c r="T185"/>
  <c r="P198"/>
  <c r="P202"/>
  <c i="7" r="BK132"/>
  <c r="J132"/>
  <c r="J102"/>
  <c r="BK142"/>
  <c r="J142"/>
  <c r="J104"/>
  <c r="BK149"/>
  <c r="J149"/>
  <c r="J105"/>
  <c r="P164"/>
  <c i="8" r="T133"/>
  <c r="T138"/>
  <c r="R146"/>
  <c r="P151"/>
  <c r="T151"/>
  <c r="R156"/>
  <c r="R197"/>
  <c i="2" r="R152"/>
  <c r="P175"/>
  <c r="T228"/>
  <c r="R305"/>
  <c r="R353"/>
  <c r="P372"/>
  <c r="R391"/>
  <c r="BK472"/>
  <c r="J472"/>
  <c r="J112"/>
  <c r="R482"/>
  <c r="R570"/>
  <c r="T621"/>
  <c r="T587"/>
  <c r="R629"/>
  <c r="P636"/>
  <c r="R648"/>
  <c r="P666"/>
  <c r="P692"/>
  <c r="P699"/>
  <c i="3" r="BK132"/>
  <c r="J132"/>
  <c r="J102"/>
  <c r="R132"/>
  <c r="R131"/>
  <c r="R130"/>
  <c r="T160"/>
  <c i="4" r="R131"/>
  <c r="R130"/>
  <c r="R129"/>
  <c r="T162"/>
  <c r="R198"/>
  <c i="5" r="T128"/>
  <c r="T127"/>
  <c r="T126"/>
  <c i="6" r="BK135"/>
  <c r="J135"/>
  <c r="J102"/>
  <c r="BK164"/>
  <c r="J164"/>
  <c r="J105"/>
  <c r="R164"/>
  <c r="R170"/>
  <c r="P185"/>
  <c r="T198"/>
  <c r="T202"/>
  <c i="7" r="T132"/>
  <c r="T131"/>
  <c r="T130"/>
  <c r="T142"/>
  <c r="P149"/>
  <c r="R164"/>
  <c i="8" r="BK133"/>
  <c r="P133"/>
  <c r="P138"/>
  <c r="BK156"/>
  <c r="J156"/>
  <c r="J106"/>
  <c r="T156"/>
  <c r="T197"/>
  <c i="2" r="E85"/>
  <c r="BE172"/>
  <c r="BE182"/>
  <c r="BE200"/>
  <c r="BE241"/>
  <c r="BE260"/>
  <c r="BE289"/>
  <c r="BE293"/>
  <c r="BE304"/>
  <c r="BE306"/>
  <c r="BE309"/>
  <c r="BE313"/>
  <c r="BE316"/>
  <c r="BE319"/>
  <c r="BE350"/>
  <c r="BE368"/>
  <c r="BE392"/>
  <c r="BE401"/>
  <c r="BE413"/>
  <c r="BE417"/>
  <c r="BE421"/>
  <c r="BE443"/>
  <c r="BE488"/>
  <c r="BE489"/>
  <c r="BE506"/>
  <c r="BE529"/>
  <c r="BE548"/>
  <c r="BE565"/>
  <c r="BE569"/>
  <c r="BE574"/>
  <c r="BE584"/>
  <c r="BE586"/>
  <c r="BE588"/>
  <c r="BE608"/>
  <c r="BE611"/>
  <c r="BE628"/>
  <c r="BE630"/>
  <c r="BE634"/>
  <c r="BE635"/>
  <c r="BE637"/>
  <c r="BE640"/>
  <c r="BE661"/>
  <c r="BE689"/>
  <c r="BE698"/>
  <c r="BE700"/>
  <c r="BE706"/>
  <c r="BE708"/>
  <c r="BK300"/>
  <c r="J300"/>
  <c r="J105"/>
  <c r="BK585"/>
  <c r="J585"/>
  <c r="J117"/>
  <c i="3" r="E85"/>
  <c r="J93"/>
  <c r="J96"/>
  <c r="BE153"/>
  <c r="BE181"/>
  <c r="BE191"/>
  <c r="BK190"/>
  <c r="J190"/>
  <c r="J105"/>
  <c r="BK192"/>
  <c r="J192"/>
  <c r="J106"/>
  <c i="4" r="E85"/>
  <c r="J93"/>
  <c r="F96"/>
  <c r="BE133"/>
  <c r="BE154"/>
  <c r="BE167"/>
  <c r="BE173"/>
  <c r="BE181"/>
  <c r="BE184"/>
  <c r="BE195"/>
  <c r="BE205"/>
  <c r="BE208"/>
  <c r="BE209"/>
  <c i="5" r="E85"/>
  <c r="J120"/>
  <c r="F123"/>
  <c r="BE132"/>
  <c r="BE134"/>
  <c r="BE136"/>
  <c r="BE141"/>
  <c r="BE143"/>
  <c r="BE145"/>
  <c r="BE147"/>
  <c r="BE153"/>
  <c r="BE157"/>
  <c r="BE166"/>
  <c r="BE174"/>
  <c i="6" r="F96"/>
  <c r="BE141"/>
  <c r="BE143"/>
  <c r="BE146"/>
  <c r="BE150"/>
  <c r="BE195"/>
  <c r="BE205"/>
  <c i="7" r="F96"/>
  <c r="BE135"/>
  <c r="BE138"/>
  <c r="BE145"/>
  <c r="BE148"/>
  <c r="BE162"/>
  <c r="BE166"/>
  <c r="BE168"/>
  <c r="BE171"/>
  <c r="BE179"/>
  <c r="BE180"/>
  <c r="BE185"/>
  <c r="BE186"/>
  <c r="BE190"/>
  <c i="8" r="J93"/>
  <c r="E117"/>
  <c r="J128"/>
  <c r="BE134"/>
  <c r="BE144"/>
  <c r="BE147"/>
  <c r="BE148"/>
  <c r="BE152"/>
  <c r="BE153"/>
  <c r="BE161"/>
  <c r="BE166"/>
  <c r="BE167"/>
  <c r="BE180"/>
  <c r="BE182"/>
  <c r="BE185"/>
  <c r="BE186"/>
  <c r="BE189"/>
  <c r="BE196"/>
  <c r="BE198"/>
  <c r="BE206"/>
  <c i="2" r="F96"/>
  <c r="J144"/>
  <c r="J147"/>
  <c r="BE153"/>
  <c r="BE157"/>
  <c r="BE166"/>
  <c r="BE168"/>
  <c r="BE169"/>
  <c r="BE171"/>
  <c r="BE191"/>
  <c r="BE247"/>
  <c r="BE248"/>
  <c r="BE271"/>
  <c r="BE322"/>
  <c r="BE347"/>
  <c r="BE361"/>
  <c r="BE362"/>
  <c r="BE367"/>
  <c r="BE390"/>
  <c r="BE462"/>
  <c r="BE471"/>
  <c r="BE473"/>
  <c r="BE483"/>
  <c r="BE497"/>
  <c r="BE535"/>
  <c r="BE571"/>
  <c r="BE577"/>
  <c r="BE581"/>
  <c r="BE591"/>
  <c r="BE594"/>
  <c r="BE617"/>
  <c r="BE622"/>
  <c r="BE623"/>
  <c r="BE631"/>
  <c r="BE643"/>
  <c r="BE645"/>
  <c r="BE647"/>
  <c r="BE649"/>
  <c r="BE652"/>
  <c r="BE653"/>
  <c r="BE654"/>
  <c r="BE688"/>
  <c r="BE690"/>
  <c r="BE691"/>
  <c r="BE693"/>
  <c r="BE695"/>
  <c r="BE697"/>
  <c i="6" r="BE196"/>
  <c r="BE201"/>
  <c r="BK149"/>
  <c r="J149"/>
  <c r="J103"/>
  <c i="7" r="J93"/>
  <c r="BE133"/>
  <c r="BE139"/>
  <c r="BE141"/>
  <c r="BE156"/>
  <c r="BE157"/>
  <c r="BE161"/>
  <c r="BE169"/>
  <c r="BE173"/>
  <c r="BE175"/>
  <c r="BE183"/>
  <c r="BE189"/>
  <c r="BE191"/>
  <c r="BK140"/>
  <c r="J140"/>
  <c r="J103"/>
  <c i="8" r="F128"/>
  <c r="BE135"/>
  <c r="BE137"/>
  <c r="BE142"/>
  <c r="BE143"/>
  <c r="BE149"/>
  <c r="BE150"/>
  <c r="BE155"/>
  <c r="BE157"/>
  <c r="BE158"/>
  <c r="BE162"/>
  <c r="BE164"/>
  <c r="BE168"/>
  <c r="BE169"/>
  <c r="BE170"/>
  <c r="BE171"/>
  <c r="BE178"/>
  <c r="BE187"/>
  <c r="BE191"/>
  <c r="BE193"/>
  <c r="BE195"/>
  <c r="BE202"/>
  <c i="2" r="BE163"/>
  <c r="BE185"/>
  <c r="BE197"/>
  <c r="BE204"/>
  <c r="BE211"/>
  <c r="BE219"/>
  <c r="BE223"/>
  <c r="BE238"/>
  <c r="BE244"/>
  <c r="BE261"/>
  <c r="BE265"/>
  <c r="BE275"/>
  <c r="BE279"/>
  <c r="BE301"/>
  <c r="BE354"/>
  <c r="BE373"/>
  <c r="BE383"/>
  <c r="BE386"/>
  <c r="BE387"/>
  <c r="BE431"/>
  <c r="BE439"/>
  <c r="BE450"/>
  <c r="BE458"/>
  <c r="BE478"/>
  <c r="BE510"/>
  <c r="BE514"/>
  <c r="BE517"/>
  <c r="BE558"/>
  <c r="BE561"/>
  <c r="BE598"/>
  <c r="BE602"/>
  <c r="BE614"/>
  <c r="BE625"/>
  <c r="BE627"/>
  <c r="BE632"/>
  <c r="BE633"/>
  <c r="BE651"/>
  <c r="BE664"/>
  <c r="BE681"/>
  <c r="BK303"/>
  <c r="J303"/>
  <c r="J106"/>
  <c r="BK470"/>
  <c r="J470"/>
  <c r="J111"/>
  <c i="3" r="F96"/>
  <c r="BE135"/>
  <c r="BE158"/>
  <c r="BE173"/>
  <c r="BE193"/>
  <c r="BK188"/>
  <c r="J188"/>
  <c r="J104"/>
  <c i="4" r="J96"/>
  <c r="BE132"/>
  <c r="BE137"/>
  <c r="BE140"/>
  <c r="BE143"/>
  <c r="BE146"/>
  <c r="BE155"/>
  <c r="BE160"/>
  <c r="BE163"/>
  <c r="BE170"/>
  <c r="BE182"/>
  <c r="BE186"/>
  <c r="BE190"/>
  <c r="BE193"/>
  <c r="BE201"/>
  <c r="BK194"/>
  <c r="J194"/>
  <c r="J104"/>
  <c i="5" r="J123"/>
  <c r="BE138"/>
  <c r="BE144"/>
  <c r="BE149"/>
  <c r="BE155"/>
  <c r="BE156"/>
  <c r="BE161"/>
  <c r="BE168"/>
  <c r="BE169"/>
  <c r="BE173"/>
  <c i="6" r="E85"/>
  <c r="J93"/>
  <c r="J96"/>
  <c r="BE140"/>
  <c r="BE148"/>
  <c r="BE162"/>
  <c r="BE165"/>
  <c r="BE166"/>
  <c r="BE167"/>
  <c r="BE168"/>
  <c r="BE169"/>
  <c r="BE171"/>
  <c r="BE172"/>
  <c r="BE174"/>
  <c r="BE176"/>
  <c r="BE178"/>
  <c r="BE180"/>
  <c r="BE182"/>
  <c r="BE187"/>
  <c r="BE188"/>
  <c r="BE194"/>
  <c r="BE199"/>
  <c r="BE207"/>
  <c i="7" r="J96"/>
  <c r="BE136"/>
  <c r="BE137"/>
  <c r="BE150"/>
  <c r="BE154"/>
  <c r="BE158"/>
  <c r="BE159"/>
  <c r="BE165"/>
  <c r="BE167"/>
  <c r="BE170"/>
  <c r="BE174"/>
  <c r="BE176"/>
  <c r="BE177"/>
  <c r="BE178"/>
  <c r="BE181"/>
  <c r="BE182"/>
  <c r="BE187"/>
  <c r="BE192"/>
  <c i="8" r="BE136"/>
  <c r="BE145"/>
  <c r="BE160"/>
  <c r="BE163"/>
  <c r="BE172"/>
  <c r="BE173"/>
  <c r="BE177"/>
  <c r="BE183"/>
  <c r="BE199"/>
  <c r="BE200"/>
  <c r="BE201"/>
  <c r="BE203"/>
  <c r="BE205"/>
  <c i="2" r="BE173"/>
  <c r="BE176"/>
  <c r="BE229"/>
  <c r="BE283"/>
  <c r="BE360"/>
  <c r="BE425"/>
  <c r="BE446"/>
  <c r="BE454"/>
  <c r="BE474"/>
  <c r="BE477"/>
  <c r="BE480"/>
  <c r="BE502"/>
  <c r="BE620"/>
  <c r="BE624"/>
  <c r="BE626"/>
  <c r="BE638"/>
  <c r="BE644"/>
  <c r="BE657"/>
  <c r="BE665"/>
  <c r="BE667"/>
  <c r="BE682"/>
  <c r="BE685"/>
  <c r="BE696"/>
  <c r="BK479"/>
  <c r="J479"/>
  <c r="J113"/>
  <c r="BK587"/>
  <c r="J587"/>
  <c r="J118"/>
  <c r="BK707"/>
  <c r="J707"/>
  <c r="J126"/>
  <c i="3" r="BE133"/>
  <c r="BE147"/>
  <c r="BE150"/>
  <c r="BE152"/>
  <c r="BE155"/>
  <c r="BE156"/>
  <c r="BE161"/>
  <c r="BE177"/>
  <c r="BE189"/>
  <c i="4" r="BE134"/>
  <c r="BE149"/>
  <c r="BE150"/>
  <c r="BE156"/>
  <c r="BE157"/>
  <c r="BE161"/>
  <c r="BE166"/>
  <c r="BE174"/>
  <c r="BE175"/>
  <c r="BE178"/>
  <c r="BE183"/>
  <c r="BE185"/>
  <c r="BE187"/>
  <c r="BE199"/>
  <c r="BE200"/>
  <c r="BE204"/>
  <c r="BE206"/>
  <c r="BE207"/>
  <c r="BE212"/>
  <c r="BE215"/>
  <c i="5" r="BE129"/>
  <c r="BE130"/>
  <c r="BE131"/>
  <c r="BE133"/>
  <c r="BE135"/>
  <c r="BE137"/>
  <c r="BE139"/>
  <c r="BE140"/>
  <c r="BE142"/>
  <c r="BE146"/>
  <c r="BE148"/>
  <c r="BE150"/>
  <c r="BE151"/>
  <c r="BE152"/>
  <c r="BE154"/>
  <c r="BE158"/>
  <c r="BE159"/>
  <c r="BE160"/>
  <c r="BE162"/>
  <c r="BE163"/>
  <c r="BE164"/>
  <c r="BE165"/>
  <c r="BE167"/>
  <c r="BE170"/>
  <c r="BE171"/>
  <c r="BE172"/>
  <c i="6" r="BE136"/>
  <c r="BE138"/>
  <c r="BE144"/>
  <c r="BE147"/>
  <c r="BE152"/>
  <c r="BE154"/>
  <c r="BE156"/>
  <c r="BE158"/>
  <c r="BE160"/>
  <c r="BE163"/>
  <c r="BE184"/>
  <c r="BE186"/>
  <c r="BE189"/>
  <c r="BE190"/>
  <c r="BE191"/>
  <c r="BE192"/>
  <c r="BE193"/>
  <c r="BE197"/>
  <c r="BE203"/>
  <c i="7" r="E85"/>
  <c r="BE134"/>
  <c r="BE143"/>
  <c r="BE144"/>
  <c r="BE146"/>
  <c r="BE147"/>
  <c r="BE151"/>
  <c r="BE152"/>
  <c r="BE153"/>
  <c r="BE155"/>
  <c r="BE160"/>
  <c r="BE163"/>
  <c r="BE172"/>
  <c r="BE184"/>
  <c r="BE188"/>
  <c i="8" r="BE139"/>
  <c r="BE140"/>
  <c r="BE141"/>
  <c r="BE154"/>
  <c r="BE159"/>
  <c r="BE165"/>
  <c r="BE174"/>
  <c r="BE175"/>
  <c r="BE176"/>
  <c r="BE188"/>
  <c r="BE190"/>
  <c r="BE192"/>
  <c r="BE204"/>
  <c i="3" r="F40"/>
  <c i="1" r="BC98"/>
  <c i="6" r="F39"/>
  <c i="1" r="BB101"/>
  <c i="2" r="F39"/>
  <c i="1" r="BB97"/>
  <c i="2" r="F40"/>
  <c i="1" r="BC97"/>
  <c i="5" r="F39"/>
  <c i="1" r="BB100"/>
  <c i="7" r="F39"/>
  <c i="1" r="BB102"/>
  <c i="7" r="F41"/>
  <c i="1" r="BD102"/>
  <c r="AS95"/>
  <c r="AS94"/>
  <c i="3" r="F38"/>
  <c i="1" r="BA98"/>
  <c i="4" r="F38"/>
  <c i="1" r="BA99"/>
  <c i="5" r="F40"/>
  <c i="1" r="BC100"/>
  <c i="8" r="J38"/>
  <c i="1" r="AW103"/>
  <c i="6" r="J38"/>
  <c i="1" r="AW101"/>
  <c i="4" r="J38"/>
  <c i="1" r="AW99"/>
  <c i="5" r="F38"/>
  <c i="1" r="BA100"/>
  <c i="6" r="F41"/>
  <c i="1" r="BD101"/>
  <c i="8" r="F39"/>
  <c i="1" r="BB103"/>
  <c i="3" r="F39"/>
  <c i="1" r="BB98"/>
  <c i="5" r="F41"/>
  <c i="1" r="BD100"/>
  <c i="8" r="F38"/>
  <c i="1" r="BA103"/>
  <c i="4" r="F41"/>
  <c i="1" r="BD99"/>
  <c i="7" r="F40"/>
  <c i="1" r="BC102"/>
  <c i="6" r="F38"/>
  <c i="1" r="BA101"/>
  <c i="7" r="J38"/>
  <c i="1" r="AW102"/>
  <c i="3" r="J38"/>
  <c i="1" r="AW98"/>
  <c i="4" r="F40"/>
  <c i="1" r="BC99"/>
  <c i="5" r="J38"/>
  <c i="1" r="AW100"/>
  <c i="6" r="F40"/>
  <c i="1" r="BC101"/>
  <c i="7" r="F38"/>
  <c i="1" r="BA102"/>
  <c i="2" r="F41"/>
  <c i="1" r="BD97"/>
  <c i="2" r="F38"/>
  <c i="1" r="BA97"/>
  <c i="8" r="F40"/>
  <c i="1" r="BC103"/>
  <c i="3" r="F41"/>
  <c i="1" r="BD98"/>
  <c i="2" r="J38"/>
  <c i="1" r="AW97"/>
  <c i="4" r="F39"/>
  <c i="1" r="BB99"/>
  <c i="8" r="F41"/>
  <c i="1" r="BD103"/>
  <c i="8" l="1" r="T132"/>
  <c r="T131"/>
  <c i="4" r="P130"/>
  <c r="P129"/>
  <c i="1" r="AU99"/>
  <c i="7" r="R131"/>
  <c r="R130"/>
  <c i="8" r="R132"/>
  <c r="R131"/>
  <c r="P132"/>
  <c r="P131"/>
  <c i="1" r="AU103"/>
  <c i="2" r="R151"/>
  <c i="6" r="P134"/>
  <c r="P133"/>
  <c i="1" r="AU101"/>
  <c i="2" r="T151"/>
  <c r="T481"/>
  <c r="P151"/>
  <c i="6" r="T134"/>
  <c r="T133"/>
  <c i="3" r="P131"/>
  <c r="P130"/>
  <c i="1" r="AU98"/>
  <c i="2" r="BK481"/>
  <c r="J481"/>
  <c r="J114"/>
  <c r="BK151"/>
  <c r="BK150"/>
  <c r="J150"/>
  <c i="8" r="BK132"/>
  <c r="BK131"/>
  <c r="J131"/>
  <c i="3" r="T131"/>
  <c r="T130"/>
  <c i="2" r="P481"/>
  <c i="7" r="P131"/>
  <c r="P130"/>
  <c i="1" r="AU102"/>
  <c i="2" r="R481"/>
  <c i="6" r="R134"/>
  <c r="R133"/>
  <c i="4" r="T130"/>
  <c r="T129"/>
  <c i="2" r="J152"/>
  <c r="J102"/>
  <c r="J482"/>
  <c r="J115"/>
  <c i="5" r="BK127"/>
  <c r="J127"/>
  <c r="J101"/>
  <c i="8" r="J133"/>
  <c r="J102"/>
  <c i="7" r="BK131"/>
  <c r="J131"/>
  <c r="J101"/>
  <c i="3" r="BK131"/>
  <c r="J131"/>
  <c r="J101"/>
  <c i="6" r="BK134"/>
  <c r="BK133"/>
  <c r="J133"/>
  <c i="4" r="BK130"/>
  <c r="J130"/>
  <c r="J101"/>
  <c i="8" r="J34"/>
  <c i="1" r="AG103"/>
  <c i="5" r="J37"/>
  <c i="1" r="AV100"/>
  <c r="AT100"/>
  <c i="8" r="J37"/>
  <c i="1" r="AV103"/>
  <c r="AT103"/>
  <c i="2" r="J37"/>
  <c i="1" r="AV97"/>
  <c r="AT97"/>
  <c r="BA96"/>
  <c r="BA95"/>
  <c r="AW95"/>
  <c r="BD96"/>
  <c r="BD95"/>
  <c r="BD94"/>
  <c r="W33"/>
  <c i="7" r="J37"/>
  <c i="1" r="AV102"/>
  <c r="AT102"/>
  <c i="2" r="F37"/>
  <c i="1" r="AZ97"/>
  <c i="2" r="J34"/>
  <c i="1" r="AG97"/>
  <c r="AN97"/>
  <c i="6" r="F37"/>
  <c i="1" r="AZ101"/>
  <c i="4" r="F37"/>
  <c i="1" r="AZ99"/>
  <c i="3" r="J37"/>
  <c i="1" r="AV98"/>
  <c r="AT98"/>
  <c i="5" r="F37"/>
  <c i="1" r="AZ100"/>
  <c i="6" r="J34"/>
  <c i="1" r="AG101"/>
  <c i="7" r="F37"/>
  <c i="1" r="AZ102"/>
  <c r="BC96"/>
  <c r="AY96"/>
  <c i="8" r="F37"/>
  <c i="1" r="AZ103"/>
  <c r="BB96"/>
  <c r="AX96"/>
  <c i="3" r="F37"/>
  <c i="1" r="AZ98"/>
  <c i="4" r="J37"/>
  <c i="1" r="AV99"/>
  <c r="AT99"/>
  <c i="6" r="J37"/>
  <c i="1" r="AV101"/>
  <c r="AT101"/>
  <c i="2" l="1" r="T150"/>
  <c r="R150"/>
  <c r="P150"/>
  <c i="1" r="AU97"/>
  <c i="8" r="J43"/>
  <c i="2" r="J43"/>
  <c i="6" r="J43"/>
  <c i="2" r="J151"/>
  <c r="J101"/>
  <c i="3" r="BK130"/>
  <c r="J130"/>
  <c r="J100"/>
  <c i="5" r="BK126"/>
  <c r="J126"/>
  <c i="6" r="J134"/>
  <c r="J101"/>
  <c i="8" r="J100"/>
  <c r="J132"/>
  <c r="J101"/>
  <c i="6" r="J100"/>
  <c i="2" r="J100"/>
  <c i="4" r="BK129"/>
  <c r="J129"/>
  <c r="J100"/>
  <c i="7" r="BK130"/>
  <c r="J130"/>
  <c r="J100"/>
  <c i="1" r="AN103"/>
  <c r="AN101"/>
  <c r="BB95"/>
  <c r="BB94"/>
  <c r="AX94"/>
  <c r="AU96"/>
  <c r="AU95"/>
  <c r="AU94"/>
  <c r="BA94"/>
  <c r="W30"/>
  <c r="AW96"/>
  <c r="BC95"/>
  <c r="AY95"/>
  <c r="AZ96"/>
  <c r="AZ95"/>
  <c r="AV95"/>
  <c r="AT95"/>
  <c i="5" r="J34"/>
  <c i="1" r="AG100"/>
  <c r="AN100"/>
  <c i="5" l="1" r="J100"/>
  <c r="J43"/>
  <c i="1" r="AW94"/>
  <c r="AK30"/>
  <c r="AX95"/>
  <c r="W31"/>
  <c r="AZ94"/>
  <c r="W29"/>
  <c r="BC94"/>
  <c r="W32"/>
  <c i="3" r="J34"/>
  <c i="1" r="AG98"/>
  <c r="AN98"/>
  <c i="7" r="J34"/>
  <c i="1" r="AG102"/>
  <c r="AN102"/>
  <c r="AV96"/>
  <c r="AT96"/>
  <c i="4" r="J34"/>
  <c i="1" r="AG99"/>
  <c r="AN99"/>
  <c i="7" l="1" r="J43"/>
  <c i="3" r="J43"/>
  <c i="4" r="J43"/>
  <c i="1" r="AG96"/>
  <c r="AN96"/>
  <c r="AV94"/>
  <c r="AK29"/>
  <c r="AY94"/>
  <c l="1" r="AG95"/>
  <c r="AG94"/>
  <c r="AT94"/>
  <c l="1" r="AN95"/>
  <c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<sst xmlns="http://schemas.openxmlformats.org/spreadsheetml/2006/main">
  <si>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</si>
  <si>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</si>
  <si>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</si>
  <si>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</si>
  <si>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</si>
  <si>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{2bd94b22-4f2b-4cae-b9c7-189ee4e4ade9}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</si>
  <si>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</si>
  <si>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</si>
  <si>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</si>
  <si>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</si>
  <si>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</si>
  <si>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</si>
  <si>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</si>
  <si>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</si>
  <si>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</si>
  <si>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</si>
  <si>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</si>
  <si>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Revitalizace školní družiny v Milíně</t>
  </si>
  <si>
    <t>KSO:</t>
  </si>
  <si>
    <t>CC-CZ:</t>
  </si>
  <si>
    <t>Místo:</t>
  </si>
  <si>
    <t>Školní 248, 262 31 Milín</t>
  </si>
  <si>
    <t>Datum:</t>
  </si>
  <si>
    <t>10. 12. 2020</t>
  </si>
  <si>
    <t>Zadavatel:</t>
  </si>
  <si>
    <t>IČ:</t>
  </si>
  <si>
    <t>Obec Milín</t>
  </si>
  <si>
    <t>DIČ:</t>
  </si>
  <si>
    <t>Uchazeč:</t>
  </si>
  <si>
    <t>Vyplň údaj</t>
  </si>
  <si>
    <t>Projektant:</t>
  </si>
  <si>
    <t>JM CONSTRUCTION,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</si>
  <si>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</si>
  <si>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</si>
  <si>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</si>
  <si>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</si>
  <si>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</si>
  <si>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</si>
  <si>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</si>
  <si>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</si>
  <si>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</si>
  <si>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</si>
  <si>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</si>
  <si>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</si>
  <si>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</si>
  <si>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</si>
  <si>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</si>
  <si>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</si>
  <si>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</si>
  <si>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</si>
  <si>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</si>
  <si>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</si>
  <si>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</si>
  <si>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</si>
  <si>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</si>
  <si>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</si>
  <si>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</si>
  <si>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</si>
  <si>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</si>
  <si>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</si>
  <si>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</si>
  <si>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</si>
  <si>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</si>
  <si>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</si>
  <si>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</si>
  <si>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</si>
  <si>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</si>
  <si>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</si>
  <si>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</si>
  <si>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</si>
  <si>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</si>
  <si>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</si>
  <si>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</si>
  <si>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</si>
  <si>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</si>
  <si>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</si>
  <si>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</si>
  <si>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</si>
  <si>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</si>
  <si>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</si>
  <si>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</si>
  <si>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1</t>
  </si>
  <si>
    <t>Způsobilé výdaje</t>
  </si>
  <si>
    <t>STA</t>
  </si>
  <si>
    <t>{fcc17ee1-3ff2-486f-beae-4214d2ac5a81}</t>
  </si>
  <si>
    <t>2</t>
  </si>
  <si>
    <t>1.1</t>
  </si>
  <si>
    <t>Zhotovení odborné učebny ZŠ</t>
  </si>
  <si>
    <t>Soupis</t>
  </si>
  <si>
    <t>{db9dcc7c-a1a0-408d-bff5-e25f603b50b1}</t>
  </si>
  <si>
    <t>/</t>
  </si>
  <si>
    <t>1.1.a</t>
  </si>
  <si>
    <t>Architektonicko stavební část</t>
  </si>
  <si>
    <t>3</t>
  </si>
  <si>
    <t>{12de6ba3-6667-4ea3-947e-bee48681f12f}</t>
  </si>
  <si>
    <t>1.1.b</t>
  </si>
  <si>
    <t>Opěrná stěna</t>
  </si>
  <si>
    <t>{20085749-0c89-4415-8a09-f1c5d1a39281}</t>
  </si>
  <si>
    <t>1.1.c</t>
  </si>
  <si>
    <t>Zdravotechnika</t>
  </si>
  <si>
    <t>{ec3583ee-66a8-43b2-ad25-6811221ec253}</t>
  </si>
  <si>
    <t>1.1.d</t>
  </si>
  <si>
    <t>Vzduchotechnika</t>
  </si>
  <si>
    <t>{ced52213-1df4-40ac-a79e-162c457afdf5}</t>
  </si>
  <si>
    <t>1.1.e</t>
  </si>
  <si>
    <t>Vytápění</t>
  </si>
  <si>
    <t>{4b7a76ac-94ca-4443-956b-5f32ff49e3cd}</t>
  </si>
  <si>
    <t>1.1.f</t>
  </si>
  <si>
    <t>Elektroinstalace - slaboproud</t>
  </si>
  <si>
    <t>{30807839-4dd0-4b74-a751-c2227be0edcc}</t>
  </si>
  <si>
    <t>1.1.g</t>
  </si>
  <si>
    <t>Elektroinstalace - silnoproud</t>
  </si>
  <si>
    <t>{64bed39a-4bed-4a51-9f1c-5e493c539770}</t>
  </si>
  <si>
    <t>KRYCÍ LIST SOUPISU PRACÍ</t>
  </si>
  <si>
    <t>Objekt:</t>
  </si>
  <si>
    <t>1 - Způsobilé výdaje</t>
  </si>
  <si>
    <t>Soupis:</t>
  </si>
  <si>
    <t>1.1 - Zhotovení odborné učebny ZŠ</t>
  </si>
  <si>
    <t>Úroveň 3:</t>
  </si>
  <si>
    <t>1.1.a - Architektonicko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</si>
  <si>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</si>
  <si>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</si>
  <si>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</si>
  <si>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</si>
  <si>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</si>
  <si>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</si>
  <si>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</si>
  <si>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</si>
  <si>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</si>
  <si>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</si>
  <si>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5.6 - Skladba P1 1.PP</t>
  </si>
  <si>
    <t xml:space="preserve">    61 - Úprava povrchů vnitřních</t>
  </si>
  <si>
    <t xml:space="preserve">    63 - Podlahy a podlahové konstrukce</t>
  </si>
  <si>
    <t xml:space="preserve">    64 - Osazování výplní otvorů</t>
  </si>
  <si>
    <t xml:space="preserve">    9 - Ostatní konstrukce a práce, bourání</t>
  </si>
  <si>
    <t xml:space="preserve">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</si>
  <si>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</si>
  <si>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</si>
  <si>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</si>
  <si>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</si>
  <si>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</si>
  <si>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</si>
  <si>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763 - Konstrukce suché výstavby</t>
  </si>
  <si>
    <t xml:space="preserve">      766.2 - Vnitřní dvěře- kompletní provedení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</si>
  <si>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</si>
  <si>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</si>
  <si>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</si>
  <si>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</si>
  <si>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</si>
  <si>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</si>
  <si>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</si>
  <si>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</si>
  <si>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</si>
  <si>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</si>
  <si>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</si>
  <si>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</si>
  <si>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</si>
  <si>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</si>
  <si>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</si>
  <si>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</si>
  <si>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</si>
  <si>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</si>
  <si>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</si>
  <si>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</si>
  <si>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</si>
  <si>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</si>
  <si>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</si>
  <si>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</si>
  <si>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</si>
  <si>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131251102</t>
  </si>
  <si>
    <t>Hloubení jam nezapažených v hornině třídy těžitelnosti I, skupiny 3 objem do 50 m3 strojně</t>
  </si>
  <si>
    <t>m3</t>
  </si>
  <si>
    <t>4</t>
  </si>
  <si>
    <t>881577393</t>
  </si>
  <si>
    <t>VV</t>
  </si>
  <si>
    <t>"viz výkres č.D.1.1-15 anglický dvorek"</t>
  </si>
  <si>
    <t>(9,12*3,92)</t>
  </si>
  <si>
    <t>Součet</t>
  </si>
  <si>
    <t>163</t>
  </si>
  <si>
    <t>132251254</t>
  </si>
  <si>
    <t>Hloubení rýh nezapažených š do 2000 mm v hornině třídy těžitelnosti I, skupiny 3 objem do 500 m3 strojně</t>
  </si>
  <si>
    <t>2089680316</t>
  </si>
  <si>
    <t>28,7*1,5*1,0</t>
  </si>
  <si>
    <t>výkop pro drenáž - jižní strana (průměrná výška výkopu 1,0m)</t>
  </si>
  <si>
    <t>(16,9+4,5+7,7+2,1+16,9)*1,5*2,0</t>
  </si>
  <si>
    <t>výkop pro drenáž - severní strana (průměrná výška výkopu 2,0m)</t>
  </si>
  <si>
    <t>162251102</t>
  </si>
  <si>
    <t>Vodorovné přemístění do 50 m výkopku/sypaniny z horniny třídy těžitelnosti I, skupiny 1 až 3</t>
  </si>
  <si>
    <t>103428830</t>
  </si>
  <si>
    <t>35,75+187,35</t>
  </si>
  <si>
    <t>162751117</t>
  </si>
  <si>
    <t>Vodorovné přemístění do 10000 m výkopku/sypaniny z horniny třídy těžitelnosti I, skupiny 1 až 3 na skládku</t>
  </si>
  <si>
    <t>-243244236</t>
  </si>
  <si>
    <t>223,10-150,00</t>
  </si>
  <si>
    <t>167101101</t>
  </si>
  <si>
    <t>Nakládání výkopku z hornin tř. 1 až 4 do 100 m3 na stavbě</t>
  </si>
  <si>
    <t>1883187280</t>
  </si>
  <si>
    <t>5</t>
  </si>
  <si>
    <t>171201231</t>
  </si>
  <si>
    <t>Poplatek za uložení zeminy a kamení na recyklační skládce (skládkovné) kód odpadu 17 05 04</t>
  </si>
  <si>
    <t>t</t>
  </si>
  <si>
    <t>-1666186787</t>
  </si>
  <si>
    <t>73,10*1,70</t>
  </si>
  <si>
    <t>6</t>
  </si>
  <si>
    <t>171251101</t>
  </si>
  <si>
    <t>Uložení sypaniny do násypů nezhutněných</t>
  </si>
  <si>
    <t>1344827855</t>
  </si>
  <si>
    <t>7</t>
  </si>
  <si>
    <t>171251201</t>
  </si>
  <si>
    <t>Uložení sypaniny na skládky nebo meziskládky</t>
  </si>
  <si>
    <t>1280632468</t>
  </si>
  <si>
    <t>164</t>
  </si>
  <si>
    <t>175151201</t>
  </si>
  <si>
    <t>Obsypání objektu nad přilehlým původním terénem sypaninou bez prohození, uloženou do 3 m strojně</t>
  </si>
  <si>
    <t>-966548363</t>
  </si>
  <si>
    <t>"drenáže" 150,00</t>
  </si>
  <si>
    <t>Zakládání</t>
  </si>
  <si>
    <t>156</t>
  </si>
  <si>
    <t>212312111</t>
  </si>
  <si>
    <t>Lože pro trativody z betonu prostého</t>
  </si>
  <si>
    <t>822692664</t>
  </si>
  <si>
    <t>((16,9+4,5+7,7+2,1+16,9)+(28,7))*0,1*0,8</t>
  </si>
  <si>
    <t>podkladní betonový žlab pro drenážní potrubí u základů</t>
  </si>
  <si>
    <t>6,144*0,05</t>
  </si>
  <si>
    <t>5% rezerva na vylití</t>
  </si>
  <si>
    <t>157</t>
  </si>
  <si>
    <t>212572121</t>
  </si>
  <si>
    <t>Lože pro trativody z kameniva drobného těženého</t>
  </si>
  <si>
    <t>1413232531</t>
  </si>
  <si>
    <t>((16,9+4,5+7,7+2,1+16,9)+(28,7))*0,3</t>
  </si>
  <si>
    <t>158</t>
  </si>
  <si>
    <t>212755214</t>
  </si>
  <si>
    <t>Trativody z drenážních trubek plastových flexibilních D 100 mm bez lože - vtlačeno do betonového žlabu</t>
  </si>
  <si>
    <t>m</t>
  </si>
  <si>
    <t>39978403</t>
  </si>
  <si>
    <t>(16,9+4,5+7,7+2,1+16,9)+(28,7)</t>
  </si>
  <si>
    <t>kolem objektu</t>
  </si>
  <si>
    <t>(11,4+10,28+19,09+2,8+5,3+10,15+8,8+32,59+13,17)*2,0</t>
  </si>
  <si>
    <t>pod základovou deskou - 2m na 1m2</t>
  </si>
  <si>
    <t>159</t>
  </si>
  <si>
    <t>213141132</t>
  </si>
  <si>
    <t>Zřízení vrstvy z geotextilie ve sklonu do 1:1 š do 6 m (vodorovné i svislé)</t>
  </si>
  <si>
    <t>m2</t>
  </si>
  <si>
    <t>1730556012</t>
  </si>
  <si>
    <t>(0,8+0,3+0,8+1,0)*28,7</t>
  </si>
  <si>
    <t>jižní strana objektu</t>
  </si>
  <si>
    <t>(0,8+0,3+0,8*2,0)*(16,9+4,5+7,7+2,1+16,9)</t>
  </si>
  <si>
    <t>severní strana objektu</t>
  </si>
  <si>
    <t>160</t>
  </si>
  <si>
    <t>M</t>
  </si>
  <si>
    <t>69311172</t>
  </si>
  <si>
    <t>geotextilie PP s ÚV stabilizací 300g/m2</t>
  </si>
  <si>
    <t>8</t>
  </si>
  <si>
    <t>-1868402714</t>
  </si>
  <si>
    <t>213,1*1,15 "Přepočtené koeficientem množství</t>
  </si>
  <si>
    <t>271572211</t>
  </si>
  <si>
    <t>Podsyp pod základové konstrukce se zhutněním z netříděného štěrkopísku</t>
  </si>
  <si>
    <t>-1188303829</t>
  </si>
  <si>
    <t>(11,4+2,8+5,3+10,15+8,8+32,59+13,17)*0,1</t>
  </si>
  <si>
    <t>pod desky v 1.PP</t>
  </si>
  <si>
    <t>9</t>
  </si>
  <si>
    <t>273321411</t>
  </si>
  <si>
    <t>Základové desky ze ŽB bez zvýšených nároků na prostředí tř. C 20/25</t>
  </si>
  <si>
    <t>-95620991</t>
  </si>
  <si>
    <t>Mezisoučet</t>
  </si>
  <si>
    <t>(9,12*2,13*0,2)</t>
  </si>
  <si>
    <t>10</t>
  </si>
  <si>
    <t>273362021</t>
  </si>
  <si>
    <t>Výztuž základových desek svařovanými sítěmi Kari</t>
  </si>
  <si>
    <t>-1847230073</t>
  </si>
  <si>
    <t>(11,4+2,8+5,3+10,15+8,8+32,59+13,17)*10/1000</t>
  </si>
  <si>
    <t>10kg/m2</t>
  </si>
  <si>
    <t>(9,12*2,13*0,2)*1,3*3,33*0,001</t>
  </si>
  <si>
    <t>11</t>
  </si>
  <si>
    <t>279113143</t>
  </si>
  <si>
    <t>Základová zeď tl do 250 mm z tvárnic ztraceného bednění včetně výplně z betonu tř. C 20/25</t>
  </si>
  <si>
    <t>1949877354</t>
  </si>
  <si>
    <t>(1,815*1,75)+(8,52*1,25)+(1,825*1,5)</t>
  </si>
  <si>
    <t>12</t>
  </si>
  <si>
    <t>279361821</t>
  </si>
  <si>
    <t>Výztuž základových zdí nosných betonářskou ocelí 10 505</t>
  </si>
  <si>
    <t>-1550416692</t>
  </si>
  <si>
    <t>"výztuž R10 svislá"(11,9+38,4+10,15+69)*1,3*0,62*0,001</t>
  </si>
  <si>
    <t>"výztuž R18 vodor"(65,1)*1,3*0,4*0,001</t>
  </si>
  <si>
    <t>Svislé a kompletní konstrukce</t>
  </si>
  <si>
    <t>13</t>
  </si>
  <si>
    <t>311231116</t>
  </si>
  <si>
    <t>Zdivo nosné z cihel dl 290 mm P7 až 15 na MC 10</t>
  </si>
  <si>
    <t>-852269722</t>
  </si>
  <si>
    <t>(1,8*0,35*0,45)*2</t>
  </si>
  <si>
    <t>1,8*0,35*0,15</t>
  </si>
  <si>
    <t>zmenšení otvorů</t>
  </si>
  <si>
    <t>(1,0*0,6*0,45)*3</t>
  </si>
  <si>
    <t>zazdění</t>
  </si>
  <si>
    <t>14</t>
  </si>
  <si>
    <t>317142422.XLA</t>
  </si>
  <si>
    <t>Překlad nenosný pórobetonový 100-1250 dl 1250 mm</t>
  </si>
  <si>
    <t>kus</t>
  </si>
  <si>
    <t>-1930841431</t>
  </si>
  <si>
    <t>1+6+1+1+2+1</t>
  </si>
  <si>
    <t>317321511</t>
  </si>
  <si>
    <t>Překlad ze ŽB tř. C 20/25</t>
  </si>
  <si>
    <t>68714426</t>
  </si>
  <si>
    <t>1,6*0,45*0,2</t>
  </si>
  <si>
    <t>16</t>
  </si>
  <si>
    <t>317351107</t>
  </si>
  <si>
    <t>Zřízení bednění překladů v do 4 m</t>
  </si>
  <si>
    <t>95614282</t>
  </si>
  <si>
    <t>1,6*(0,45+0,2*2)</t>
  </si>
  <si>
    <t>17</t>
  </si>
  <si>
    <t>317351108</t>
  </si>
  <si>
    <t>Odstranění bednění překladů v do 4 m</t>
  </si>
  <si>
    <t>321383618</t>
  </si>
  <si>
    <t>18</t>
  </si>
  <si>
    <t>317941121</t>
  </si>
  <si>
    <t>Osazování ocelových válcovaných nosníků na zdivu I, IE, U, UE nebo L do č 12</t>
  </si>
  <si>
    <t>-466036617</t>
  </si>
  <si>
    <t>(1,6*3)*10,6/1000</t>
  </si>
  <si>
    <t>IPE 120 = 10,6kg/m</t>
  </si>
  <si>
    <t>((1,8*2)*2)*18,2/1000</t>
  </si>
  <si>
    <t>L120/120/10 = 18,2kg/m</t>
  </si>
  <si>
    <t>1,8*2*12,25/1000</t>
  </si>
  <si>
    <t>L100/65/10 = 12,25kg/m</t>
  </si>
  <si>
    <t>"viz výkres č.D1.1-02 Stávající stav, bourání 1.NP"</t>
  </si>
  <si>
    <t>"2xL 50/50/5 KOTVIT DO STROPNÍ DESKY CHEM. KOTVAMI M10 po 0,5m PROVÉST PŘED VRTÁNÍM OTVORŮ"</t>
  </si>
  <si>
    <t>L 50x50x5mm=3,85kg/m</t>
  </si>
  <si>
    <t>1,35*6*3,85*0,001</t>
  </si>
  <si>
    <t>19</t>
  </si>
  <si>
    <t>13010744</t>
  </si>
  <si>
    <t>ocel profilová IPE 120 jakost 11 375</t>
  </si>
  <si>
    <t>1871369862</t>
  </si>
  <si>
    <t>20</t>
  </si>
  <si>
    <t>13010526</t>
  </si>
  <si>
    <t>úhelník ocelový nerovnostranný jakost 11 375 100x65x10mm</t>
  </si>
  <si>
    <t>-1230770311</t>
  </si>
  <si>
    <t>13010420</t>
  </si>
  <si>
    <t>úhelník ocelový rovnostranný jakost 11 375 50x50x5mm</t>
  </si>
  <si>
    <t>-1292566125</t>
  </si>
  <si>
    <t>22</t>
  </si>
  <si>
    <t>13010442</t>
  </si>
  <si>
    <t>úhelník ocelový rovnostranný jakost 11 375 100x100x10mm</t>
  </si>
  <si>
    <t>1752696720</t>
  </si>
  <si>
    <t>23</t>
  </si>
  <si>
    <t>319202122</t>
  </si>
  <si>
    <t>Dodatečná izolace zdiva tl do 300 mm nízkotlakou injektáží křemičitým roztokem</t>
  </si>
  <si>
    <t>-357574441</t>
  </si>
  <si>
    <t>1,2+1,8+2,9+4,15</t>
  </si>
  <si>
    <t>v patě zdi tl. 300mm (výkres zelená)</t>
  </si>
  <si>
    <t>24</t>
  </si>
  <si>
    <t>319202123</t>
  </si>
  <si>
    <t>Dodatečná izolace zdiva tl do 450 mm nízkotlakou injektáží křemičitým roztokem</t>
  </si>
  <si>
    <t>1298943505</t>
  </si>
  <si>
    <t>3,0+11,2+1,0+8,1+2,0+1,95+3,5+8,9</t>
  </si>
  <si>
    <t>tl. 450mm (výkres modrá)</t>
  </si>
  <si>
    <t>25</t>
  </si>
  <si>
    <t>319202124</t>
  </si>
  <si>
    <t>Dodatečná izolace zdiva tl do 600 mm nízkotlakou injektáží křemičitým roztokem</t>
  </si>
  <si>
    <t>1130668309</t>
  </si>
  <si>
    <t>v patě zdi tl. 600mm (výkres zelená)</t>
  </si>
  <si>
    <t>2,5+6,5+5,35</t>
  </si>
  <si>
    <t>tl. 600mm (výkres modrá)</t>
  </si>
  <si>
    <t>26</t>
  </si>
  <si>
    <t>342272225.XLA</t>
  </si>
  <si>
    <t>Příčka z tvárnic porobetonových 100 na tenkovrstvou maltu tl 100 mm</t>
  </si>
  <si>
    <t>-2135281809</t>
  </si>
  <si>
    <t>1,05*2,75-(0,7*1,97)</t>
  </si>
  <si>
    <t>(6,4+3,275+1,65*5+1,23)*2,75-(0,7*1,97*6+0,9*1,97*1)</t>
  </si>
  <si>
    <t>27</t>
  </si>
  <si>
    <t>348262421</t>
  </si>
  <si>
    <t>Plot z betonových bloků ukončení plotového sloupku zákrytovou deskou 500x300 mm přírodní</t>
  </si>
  <si>
    <t>-1755390471</t>
  </si>
  <si>
    <t>((1,815)+(8,52)+(1,825))/0,25</t>
  </si>
  <si>
    <t>"množství na celé desky"</t>
  </si>
  <si>
    <t>50</t>
  </si>
  <si>
    <t>Vodorovné konstrukce</t>
  </si>
  <si>
    <t>143</t>
  </si>
  <si>
    <t>411388631</t>
  </si>
  <si>
    <t>Zabetonování otvorů tl do 150 mm ze suchých směsí pl do 1 m2 ve stropech</t>
  </si>
  <si>
    <t>-1839194024</t>
  </si>
  <si>
    <t>"místnost 0.08" 0,60*0,90</t>
  </si>
  <si>
    <t>5.6</t>
  </si>
  <si>
    <t>Skladba P1 1.PP</t>
  </si>
  <si>
    <t>28</t>
  </si>
  <si>
    <t>564831111</t>
  </si>
  <si>
    <t>Podklad ze štěrkodrtě ŠD tl 100 mm</t>
  </si>
  <si>
    <t>-1570213349</t>
  </si>
  <si>
    <t>61</t>
  </si>
  <si>
    <t>Úprava povrchů vnitřních</t>
  </si>
  <si>
    <t>29</t>
  </si>
  <si>
    <t>611131101</t>
  </si>
  <si>
    <t>Cementový postřik vnitřních stropů nanášený celoplošně ručně</t>
  </si>
  <si>
    <t>-2080011008</t>
  </si>
  <si>
    <t>84,21</t>
  </si>
  <si>
    <t>30</t>
  </si>
  <si>
    <t>611321141</t>
  </si>
  <si>
    <t>Vápenocementová omítka štuková dvouvrstvá vnitřních stropů rovných nanášená ručně</t>
  </si>
  <si>
    <t>621640725</t>
  </si>
  <si>
    <t>11,4+2,8+5,3+10,15+8,8+32,59+13,17</t>
  </si>
  <si>
    <t>stopy v 1.PP</t>
  </si>
  <si>
    <t>31</t>
  </si>
  <si>
    <t>612131101</t>
  </si>
  <si>
    <t>Cementový postřik vnitřních stěn nanášený celoplošně ručně</t>
  </si>
  <si>
    <t>-1749858450</t>
  </si>
  <si>
    <t>489,172</t>
  </si>
  <si>
    <t>32</t>
  </si>
  <si>
    <t>612131121R</t>
  </si>
  <si>
    <t>Penetrační křemičitanový nátěr vnitřních stěn nanášený ručně - pod infuzní clonou</t>
  </si>
  <si>
    <t>1427497321</t>
  </si>
  <si>
    <t>(3,0+11,0+1,0+8,0+2,0+2,0+3,0+2,5+6,5+8,0+5,5)*1,0+(1,2*2+1,8*2+2,9*2+4,15*2+3,0*2)*0,2</t>
  </si>
  <si>
    <t>33</t>
  </si>
  <si>
    <t>612311131</t>
  </si>
  <si>
    <t>Potažení vnitřních stěn vápenným štukem tloušťky do 3 mm - pod infuzní clonou</t>
  </si>
  <si>
    <t>1377917430</t>
  </si>
  <si>
    <t>34</t>
  </si>
  <si>
    <t>612321141</t>
  </si>
  <si>
    <t>Vápenocementová omítka štuková dvouvrstvá vnitřních stěn nanášená ručně</t>
  </si>
  <si>
    <t>1080116804</t>
  </si>
  <si>
    <t>2*(2,44+5,05)*2,75</t>
  </si>
  <si>
    <t>2*(2,98+3,45)*2,75</t>
  </si>
  <si>
    <t>2*(6,68*2,98)*2,75</t>
  </si>
  <si>
    <t>2*(1,05+2,7)*2,75</t>
  </si>
  <si>
    <t>2*(4,34+1,23)*2,75</t>
  </si>
  <si>
    <t>2*(0,95+1,65)*2,75</t>
  </si>
  <si>
    <t>2*(0,95+1,625)*2,75</t>
  </si>
  <si>
    <t>2*(1,23+1,95)*2,75</t>
  </si>
  <si>
    <t>(1,19+1,75+3,275+1,97+4,465+3,72)*2,75</t>
  </si>
  <si>
    <t>2*(5,59+5,96)*2,75</t>
  </si>
  <si>
    <t>2*(5,96+2,27)*2,75</t>
  </si>
  <si>
    <t>m.č. 0.01 -0.09</t>
  </si>
  <si>
    <t>2*(2,4+2,085)*0,25</t>
  </si>
  <si>
    <t>2*(2,4+2,4)*0,25</t>
  </si>
  <si>
    <t>2*(1,6+2,05)*0,25</t>
  </si>
  <si>
    <t>2*(1,0+1,35)*0,25</t>
  </si>
  <si>
    <t>2*(1,0+0,6)*0,25</t>
  </si>
  <si>
    <t>2*(1,0+0,8)*0,25</t>
  </si>
  <si>
    <t>35</t>
  </si>
  <si>
    <t>612331111</t>
  </si>
  <si>
    <t>Cementová omítka hrubá jednovrstvá zatřená vnitřních stěn nanášená ručně - pod infuzní clonou</t>
  </si>
  <si>
    <t>1940915855</t>
  </si>
  <si>
    <t>36</t>
  </si>
  <si>
    <t>612821002</t>
  </si>
  <si>
    <t>Vnitřní sanační štuková omítka pro vlhké zdivo prováděná ručně (sanační špric na očištěnou omítku -&gt; minerální sanační omítka -&gt; sanační štuk)</t>
  </si>
  <si>
    <t>-320204125</t>
  </si>
  <si>
    <t>(3,0+11,0+1,0+8,0+2,0+2,0+3,0+2,5+6,5+8,0+5,5)*1,75+(1,2*2+1,8*2+2,9*2+4,15*2+3,0*2)*2,55</t>
  </si>
  <si>
    <t>63</t>
  </si>
  <si>
    <t>Podlahy a podlahové konstrukce</t>
  </si>
  <si>
    <t>37</t>
  </si>
  <si>
    <t>631311113</t>
  </si>
  <si>
    <t>Mazanina tl do 80 mm z betonu prostého bez zvýšených nároků na prostředí tř. C 12/15</t>
  </si>
  <si>
    <t>-341242764</t>
  </si>
  <si>
    <t>"dno vykopu"(9,12*0,8*0,085)</t>
  </si>
  <si>
    <t>"beton.poter- spadovany"(9,12*0,15)</t>
  </si>
  <si>
    <t>"podkl.deska"(9,12*2,125*0,1)</t>
  </si>
  <si>
    <t>38</t>
  </si>
  <si>
    <t>631319011</t>
  </si>
  <si>
    <t>Příplatek k mazanině tl do 80 mm za přehlazení povrchu</t>
  </si>
  <si>
    <t>655159413</t>
  </si>
  <si>
    <t>39</t>
  </si>
  <si>
    <t>631319181</t>
  </si>
  <si>
    <t>Příplatek k mazanině tl do 80 mm za sklon do 35°</t>
  </si>
  <si>
    <t>-866183608</t>
  </si>
  <si>
    <t>40</t>
  </si>
  <si>
    <t>631311114</t>
  </si>
  <si>
    <t>Mazanina tl do 80 mm z betonu prostého bez zvýšených nároků na prostředí tř. C 16/20</t>
  </si>
  <si>
    <t>1906355349</t>
  </si>
  <si>
    <t>"skladba P1"</t>
  </si>
  <si>
    <t>"pomocná patka u paty zdiva pro naltavení hydroizolace" 1,87</t>
  </si>
  <si>
    <t>41</t>
  </si>
  <si>
    <t>-1813083155</t>
  </si>
  <si>
    <t>42</t>
  </si>
  <si>
    <t>631362021</t>
  </si>
  <si>
    <t>Výztuž mazanin svařovanými sítěmi Kari</t>
  </si>
  <si>
    <t>1995706879</t>
  </si>
  <si>
    <t>"skladba P1 Kari síť 8/150x150mm"</t>
  </si>
  <si>
    <t>(11,4+2,8+5,3+10,15+8,8+32,59+13,17)*1,3*5,4*0,001</t>
  </si>
  <si>
    <t>64</t>
  </si>
  <si>
    <t>Osazování výplní otvorů</t>
  </si>
  <si>
    <t>43</t>
  </si>
  <si>
    <t>642942111</t>
  </si>
  <si>
    <t>Osazování zárubní nebo rámů dveřních kovových do 2,5 m2 na MC</t>
  </si>
  <si>
    <t>-724979593</t>
  </si>
  <si>
    <t>1+6</t>
  </si>
  <si>
    <t>zárubně 70/197</t>
  </si>
  <si>
    <t>1+1</t>
  </si>
  <si>
    <t>zárubně 90/197</t>
  </si>
  <si>
    <t>zárubně 80/197</t>
  </si>
  <si>
    <t>zárubně 100/197</t>
  </si>
  <si>
    <t>44</t>
  </si>
  <si>
    <t>55331348</t>
  </si>
  <si>
    <t>zárubeň ocelová pro běžné zdění a porobeton 100 levá/pravá 700</t>
  </si>
  <si>
    <t>97339458</t>
  </si>
  <si>
    <t>45</t>
  </si>
  <si>
    <t>55331350</t>
  </si>
  <si>
    <t>zárubeň ocelová pro běžné zdění a porobeton 100 levá/pravá 800</t>
  </si>
  <si>
    <t>-939076611</t>
  </si>
  <si>
    <t>46</t>
  </si>
  <si>
    <t>55331352</t>
  </si>
  <si>
    <t>zárubeň ocelová pro běžné zdění a porobeton 100 levá/pravá 900</t>
  </si>
  <si>
    <t>498303327</t>
  </si>
  <si>
    <t>47</t>
  </si>
  <si>
    <t>55331354</t>
  </si>
  <si>
    <t>zárubeň ocelová pro běžné zdění a porobeton 100 levá/pravá 1000</t>
  </si>
  <si>
    <t>-715990898</t>
  </si>
  <si>
    <t>Ostatní konstrukce a práce, bourání</t>
  </si>
  <si>
    <t>48</t>
  </si>
  <si>
    <t>962031136</t>
  </si>
  <si>
    <t>Bourání příček z tvárnic nebo příčkovek tl do 150 mm</t>
  </si>
  <si>
    <t>-2080914593</t>
  </si>
  <si>
    <t>(3,0+4,5)*2,75</t>
  </si>
  <si>
    <t>(1,05)*2,75</t>
  </si>
  <si>
    <t>Odstranění vnitřních příček tl. 100mm</t>
  </si>
  <si>
    <t>6,0*2,75</t>
  </si>
  <si>
    <t>Odstranění vnitřních příček tl. 150mm</t>
  </si>
  <si>
    <t>"výtahová šachta-1.PP"</t>
  </si>
  <si>
    <t>(0,75+1,05)*2,73</t>
  </si>
  <si>
    <t>49</t>
  </si>
  <si>
    <t>962032241</t>
  </si>
  <si>
    <t>Bourání zdiva z cihel pálených nebo vápenopískových na MC přes 1 m3</t>
  </si>
  <si>
    <t>1884840271</t>
  </si>
  <si>
    <t>1,0*4</t>
  </si>
  <si>
    <t>Vybourání zděných anglických dvorků</t>
  </si>
  <si>
    <t>1,0</t>
  </si>
  <si>
    <t>Vybourání nefunkční zděné šachty</t>
  </si>
  <si>
    <t>Vybourání zděného soklu nad tereném - 300mm</t>
  </si>
  <si>
    <t>"ubourání parapetu o 200mm- viz výkres č.D1.1-01 bourání 1.PP"</t>
  </si>
  <si>
    <t>(0,85*0,2)*4*0,45</t>
  </si>
  <si>
    <t>"ubourání parapetu o 600mm- viz výkres č.D1.1-01 bourání 1.PP"</t>
  </si>
  <si>
    <t>(0,85*0,6)*1*0,45</t>
  </si>
  <si>
    <t>96203224R</t>
  </si>
  <si>
    <t>Ubourání rohů 100x100mm výšky 2m vč. zednického vyspravení, začištění</t>
  </si>
  <si>
    <t>1643896519</t>
  </si>
  <si>
    <t>"viz výkres č. D.1.1-01 Stávající stav, bourání 1.PP"</t>
  </si>
  <si>
    <t>3*2,2</t>
  </si>
  <si>
    <t>51</t>
  </si>
  <si>
    <t>965043441</t>
  </si>
  <si>
    <t>Bourání podkladů pod dlažby betonových s potěrem nebo teracem tl do 150 mm pl přes 4 m2</t>
  </si>
  <si>
    <t>-1545739261</t>
  </si>
  <si>
    <t>(11,4+10,28+19,09+2,8+3,49+15,26+8,8+32,59+13,17)*0,15</t>
  </si>
  <si>
    <t>předpoklad tl. 150mm</t>
  </si>
  <si>
    <t>52</t>
  </si>
  <si>
    <t>965082933</t>
  </si>
  <si>
    <t>Odstranění násypů pod podlahami tl do 200 mm pl přes 2 m2</t>
  </si>
  <si>
    <t>1427450265</t>
  </si>
  <si>
    <t>53</t>
  </si>
  <si>
    <t>968072455</t>
  </si>
  <si>
    <t>Vybourání kovových dveřních zárubní pl do 2 m2</t>
  </si>
  <si>
    <t>-142307580</t>
  </si>
  <si>
    <t>0,9*1,97</t>
  </si>
  <si>
    <t>1,0*1,97</t>
  </si>
  <si>
    <t>0,8*1,97*(2+1+2)</t>
  </si>
  <si>
    <t>0,6*1,97</t>
  </si>
  <si>
    <t>54</t>
  </si>
  <si>
    <t>971033561</t>
  </si>
  <si>
    <t>Vybourání otvorů ve zdivu cihelném pl do 1 m2 na MVC nebo MV tl do 600 mm</t>
  </si>
  <si>
    <t>743922832</t>
  </si>
  <si>
    <t>1,0*0,85*0,45</t>
  </si>
  <si>
    <t>původní otvor m.č. 0.03</t>
  </si>
  <si>
    <t>0,85*0,6*0,45</t>
  </si>
  <si>
    <t>papapet m.č. 0.07</t>
  </si>
  <si>
    <t>parapet m.č. 0.09</t>
  </si>
  <si>
    <t>55</t>
  </si>
  <si>
    <t>971033651</t>
  </si>
  <si>
    <t>Vybourání otvorů ve zdivu cihelném pl do 4 m2 na MVC nebo MV tl do 600 mm</t>
  </si>
  <si>
    <t>1817132137</t>
  </si>
  <si>
    <t>1,2*1,15*0,45</t>
  </si>
  <si>
    <t>otvor m.č. 0.07</t>
  </si>
  <si>
    <t>56</t>
  </si>
  <si>
    <t>974031122</t>
  </si>
  <si>
    <t>Vysekání rýh ve zdivu cihelném hl do 30 mm š do 70 mm (vodovod/kanalizace)</t>
  </si>
  <si>
    <t>1214492506</t>
  </si>
  <si>
    <t>102+61</t>
  </si>
  <si>
    <t>57</t>
  </si>
  <si>
    <t>977151122</t>
  </si>
  <si>
    <t>Jádrové vrty diamantovými korunkami do D 130 mm do stavebních materiálů</t>
  </si>
  <si>
    <t>917138713</t>
  </si>
  <si>
    <t>0,25*(2+2)</t>
  </si>
  <si>
    <t>průměr 125mm</t>
  </si>
  <si>
    <t>58</t>
  </si>
  <si>
    <t>977151128</t>
  </si>
  <si>
    <t>Jádrové vrty diamantovými korunkami do D 300 mm do stavebních materiálů</t>
  </si>
  <si>
    <t>342010548</t>
  </si>
  <si>
    <t>0,25*(1+2)</t>
  </si>
  <si>
    <t>průměr 260mm</t>
  </si>
  <si>
    <t>59</t>
  </si>
  <si>
    <t>977151131</t>
  </si>
  <si>
    <t>Jádrové vrty diamantovými korunkami do D 400 mm do stavebních materiálů</t>
  </si>
  <si>
    <t>-1443097062</t>
  </si>
  <si>
    <t>0,25*2</t>
  </si>
  <si>
    <t>průměr 400mm</t>
  </si>
  <si>
    <t>60</t>
  </si>
  <si>
    <t>977151132</t>
  </si>
  <si>
    <t>Jádrové vrty diamantovými korunkami do D 450 mm do stavebních materiálů</t>
  </si>
  <si>
    <t>326463976</t>
  </si>
  <si>
    <t>0,25*1</t>
  </si>
  <si>
    <t>průměr 450mm</t>
  </si>
  <si>
    <t>978013191</t>
  </si>
  <si>
    <t>Otlučení (osekání) vnitřní vápenné nebo vápenocementové omítky stěn v rozsahu do 100 %</t>
  </si>
  <si>
    <t>-161103176</t>
  </si>
  <si>
    <t>2*(2,44+5,0)*2,75</t>
  </si>
  <si>
    <t>2*(1,05+2,9)*2,75</t>
  </si>
  <si>
    <t>(6,4+3,0+2,0+2,1+4,5+5,0)*2,75</t>
  </si>
  <si>
    <t>2*(5,6+6,0)*2,75</t>
  </si>
  <si>
    <t>2*(2,28+6,0)*2,75</t>
  </si>
  <si>
    <t>m.č. 0.01-0.09</t>
  </si>
  <si>
    <t>94</t>
  </si>
  <si>
    <t>Lešení a stavební výtahy</t>
  </si>
  <si>
    <t>62</t>
  </si>
  <si>
    <t>949101111</t>
  </si>
  <si>
    <t>Lešení pomocné pro objekty pozemních staveb s lešeňovou podlahou v do 1,9 m zatížení do 150 kg/m2</t>
  </si>
  <si>
    <t>1160216105</t>
  </si>
  <si>
    <t>997</t>
  </si>
  <si>
    <t>Přesun sutě</t>
  </si>
  <si>
    <t>145</t>
  </si>
  <si>
    <t>997013151</t>
  </si>
  <si>
    <t>Vnitrostaveništní doprava suti a vybouraných hmot pro budovy v do 6 m s omezením mechanizace</t>
  </si>
  <si>
    <t>-811128115</t>
  </si>
  <si>
    <t>65</t>
  </si>
  <si>
    <t>997013509</t>
  </si>
  <si>
    <t>Příplatek k odvozu suti a vybouraných hmot na skládku ZKD 1 km přes 1 km</t>
  </si>
  <si>
    <t>1534331374</t>
  </si>
  <si>
    <t>97,071</t>
  </si>
  <si>
    <t>97,071*12 'Přepočtené koeficientem množství</t>
  </si>
  <si>
    <t>66</t>
  </si>
  <si>
    <t>997013511</t>
  </si>
  <si>
    <t>Odvoz suti a vybouraných hmot z meziskládky na skládku do 1 km s naložením a se složením</t>
  </si>
  <si>
    <t>1971198528</t>
  </si>
  <si>
    <t>68</t>
  </si>
  <si>
    <t>997013869</t>
  </si>
  <si>
    <t>Poplatek za uložení stavebního odpadu na recyklační skládce (skládkovné) ze směsí betonu, cihel a keramických výrobků kód odpadu 17 01 07</t>
  </si>
  <si>
    <t>-2097784586</t>
  </si>
  <si>
    <t>998</t>
  </si>
  <si>
    <t>Přesun hmot</t>
  </si>
  <si>
    <t>69</t>
  </si>
  <si>
    <t>998017001</t>
  </si>
  <si>
    <t>Přesun hmot s omezením mechanizace pro budovy v do 6 m</t>
  </si>
  <si>
    <t>681967936</t>
  </si>
  <si>
    <t>PSV</t>
  </si>
  <si>
    <t>Práce a dodávky PSV</t>
  </si>
  <si>
    <t>711</t>
  </si>
  <si>
    <t>Izolace proti vodě, vlhkosti a plynům</t>
  </si>
  <si>
    <t>75</t>
  </si>
  <si>
    <t>711111001</t>
  </si>
  <si>
    <t>Provedení izolace proti zemní vlhkosti vodorovné za studena nátěrem penetračním</t>
  </si>
  <si>
    <t>-505777997</t>
  </si>
  <si>
    <t>113,58*0,15</t>
  </si>
  <si>
    <t>základové desky - 15% rezerva na vytažení 150mm</t>
  </si>
  <si>
    <t>76</t>
  </si>
  <si>
    <t>711112001</t>
  </si>
  <si>
    <t>Provedení izolace proti zemní vlhkosti svislé za studena nátěrem penetračním</t>
  </si>
  <si>
    <t>291953278</t>
  </si>
  <si>
    <t>77</t>
  </si>
  <si>
    <t>11163150</t>
  </si>
  <si>
    <t>lak penetrační asfaltový</t>
  </si>
  <si>
    <t>-994364217</t>
  </si>
  <si>
    <t>101,247</t>
  </si>
  <si>
    <t>vodorovné plochy</t>
  </si>
  <si>
    <t>184,3</t>
  </si>
  <si>
    <t>svislé plochy</t>
  </si>
  <si>
    <t>285,547*0,00035 "Přepočtené koeficientem množství</t>
  </si>
  <si>
    <t>78</t>
  </si>
  <si>
    <t>71111311R</t>
  </si>
  <si>
    <t>Hydroizolační stěrka +bílý nátěr na beton</t>
  </si>
  <si>
    <t>-1399345558</t>
  </si>
  <si>
    <t>((9,12*2,125))</t>
  </si>
  <si>
    <t>79</t>
  </si>
  <si>
    <t>71111312R</t>
  </si>
  <si>
    <t>Hydroizolační stěrka + bílý nátěr na beton</t>
  </si>
  <si>
    <t>1279718917</t>
  </si>
  <si>
    <t>80</t>
  </si>
  <si>
    <t>71111312R1</t>
  </si>
  <si>
    <t>Bandáž napojení podlhy v rámci aplikace hydroizolační stěrky</t>
  </si>
  <si>
    <t>1660463094</t>
  </si>
  <si>
    <t>(1,521*2+8,1)</t>
  </si>
  <si>
    <t>81</t>
  </si>
  <si>
    <t>711131101</t>
  </si>
  <si>
    <t>Provedení izolace proti zemní vlhkosti pásy na sucho vodorovné AIP nebo tkaninou</t>
  </si>
  <si>
    <t>-406452661</t>
  </si>
  <si>
    <t>(11,4+2,8+5,3+10,15+8,8+32,59+13,17)</t>
  </si>
  <si>
    <t>82</t>
  </si>
  <si>
    <t>69311081</t>
  </si>
  <si>
    <t>geotextilie netkaná separační, ochranná, filtrační, drenážní PES 300g/m2</t>
  </si>
  <si>
    <t>-113104364</t>
  </si>
  <si>
    <t>84,21*1,2 "Přepočtené koeficientem množství</t>
  </si>
  <si>
    <t>83</t>
  </si>
  <si>
    <t>711141559</t>
  </si>
  <si>
    <t>Provedení izolace proti zemní vlhkosti pásy přitavením vodorovné NAIP</t>
  </si>
  <si>
    <t>753027064</t>
  </si>
  <si>
    <t>84,21*0,15</t>
  </si>
  <si>
    <t>15% rezerva na vytažení 150mm</t>
  </si>
  <si>
    <t>84,21+12,632</t>
  </si>
  <si>
    <t>2. vrstva</t>
  </si>
  <si>
    <t>((9,12*2,125)+(9,12*0,95))</t>
  </si>
  <si>
    <t>84</t>
  </si>
  <si>
    <t>711142559</t>
  </si>
  <si>
    <t>Provedení izolace proti zemní vlhkosti pásy přitavením svislé NAIP</t>
  </si>
  <si>
    <t>1342066625</t>
  </si>
  <si>
    <t>((1,815*1,75)+(8,52*1,25)+(1,825*1,5)+(9,12*1,3))</t>
  </si>
  <si>
    <t>28,42*2 'Přepočtené koeficientem množství</t>
  </si>
  <si>
    <t>85</t>
  </si>
  <si>
    <t>1010151880</t>
  </si>
  <si>
    <t>Pás z SBS modifikovaného asfaltu s nosnou vložkou ze skleněné tkaniny tl. 4 mm, pás je na horním povrchu opatřen jemným separačním posypem a na spodním separační PE fólií (role/7,5m2)</t>
  </si>
  <si>
    <t>-675805252</t>
  </si>
  <si>
    <t>28,42</t>
  </si>
  <si>
    <t>svislá konstrukce</t>
  </si>
  <si>
    <t>96,842</t>
  </si>
  <si>
    <t>vodorovná konstrukce</t>
  </si>
  <si>
    <t>"vodor-viz výkres č.D.1.1-15 anglický dvorek"</t>
  </si>
  <si>
    <t>"Svisla-viz výkres č.D.1.1-15 anglický dvorek"</t>
  </si>
  <si>
    <t>181,726*1,2 "Přepočtené koeficientem množství</t>
  </si>
  <si>
    <t>86</t>
  </si>
  <si>
    <t>1010102596</t>
  </si>
  <si>
    <t>Hydroizolační pás z oxidovaného asfaltu s nosnou vložkou z Al folie kašírovanou skleněnými vlákny tl. 4 mm, na horním povrchu je pás opatřen jemným separačním posypem, na spodním povrchu je opatřen separační PE fólií</t>
  </si>
  <si>
    <t>-325935471</t>
  </si>
  <si>
    <t>153,306*1,2 "Přepočtené koeficientem množství</t>
  </si>
  <si>
    <t>87</t>
  </si>
  <si>
    <t>711192102</t>
  </si>
  <si>
    <t>Provedení izolace proti zemní vlhkosti hydroizolační stěrkou svislé na zdivu, 1 vrstva - pod infuzní clonu</t>
  </si>
  <si>
    <t>-1794556008</t>
  </si>
  <si>
    <t>88</t>
  </si>
  <si>
    <t>58581002</t>
  </si>
  <si>
    <t>stěrka cementová rychletuhnoucí pro izolace stěn ve styku se zeminou</t>
  </si>
  <si>
    <t>kg</t>
  </si>
  <si>
    <t>-949017978</t>
  </si>
  <si>
    <t>57,72*2,5</t>
  </si>
  <si>
    <t>2,5kg/m2</t>
  </si>
  <si>
    <t>89</t>
  </si>
  <si>
    <t>711211133</t>
  </si>
  <si>
    <t>Izolace proti zemní vlhkosti a radonu provětrávaná z plastových segmentů do v 100 mm se zabetonováním</t>
  </si>
  <si>
    <t>-1137737847</t>
  </si>
  <si>
    <t>146</t>
  </si>
  <si>
    <t>998711101</t>
  </si>
  <si>
    <t>Přesun hmot tonážní pro izolace proti vodě, vlhkosti a plynům v objektech výšky do 6 m</t>
  </si>
  <si>
    <t>-1378890197</t>
  </si>
  <si>
    <t>713</t>
  </si>
  <si>
    <t>Izolace tepelné</t>
  </si>
  <si>
    <t>91</t>
  </si>
  <si>
    <t>713111111</t>
  </si>
  <si>
    <t>Montáž izolace tepelné vrchem stropů volně kladenými rohožemi, pásy, dílci, deskami - akus. podhledy</t>
  </si>
  <si>
    <t>1199589201</t>
  </si>
  <si>
    <t>5,6*5,95</t>
  </si>
  <si>
    <t>92</t>
  </si>
  <si>
    <t>ISV.8592248000772</t>
  </si>
  <si>
    <t>Minerální izolace 80mm, λD = 0,035 (W·m-1·K-1),1200 x 600 x 80 mm, univerzální izolace z čedičových vláken</t>
  </si>
  <si>
    <t>-1741791986</t>
  </si>
  <si>
    <t>33,32*1,02 "Přepočtené koeficientem množství</t>
  </si>
  <si>
    <t>93</t>
  </si>
  <si>
    <t>713121111</t>
  </si>
  <si>
    <t>Montáž izolace tepelné podlah volně kladenými rohožemi, pásy, dílci, deskami 1 vrstva</t>
  </si>
  <si>
    <t>462404907</t>
  </si>
  <si>
    <t>m.č. 0.01-09</t>
  </si>
  <si>
    <t>28372300</t>
  </si>
  <si>
    <t>deska EPS 100 do plochých střech a podlah λ=0,037 m3</t>
  </si>
  <si>
    <t>-279498373</t>
  </si>
  <si>
    <t>84,21*0,10</t>
  </si>
  <si>
    <t>8,421*1,02 'Přepočtené koeficientem množství</t>
  </si>
  <si>
    <t>147</t>
  </si>
  <si>
    <t>998713101</t>
  </si>
  <si>
    <t>Přesun hmot tonážní pro izolace tepelné v objektech v do 6 m</t>
  </si>
  <si>
    <t>998298946</t>
  </si>
  <si>
    <t>721</t>
  </si>
  <si>
    <t>Zdravotechnika - vnitřní kanalizace</t>
  </si>
  <si>
    <t>144</t>
  </si>
  <si>
    <t>721173</t>
  </si>
  <si>
    <t>Dodávka a montáž odvětrávacího ptrubí podlahy v 1.PP - nad střechu, bližší specifikace viz výkres D.1.1 - 06 a technické zprávy</t>
  </si>
  <si>
    <t>-947590732</t>
  </si>
  <si>
    <t>763</t>
  </si>
  <si>
    <t>Konstrukce suché výstavby</t>
  </si>
  <si>
    <t>96</t>
  </si>
  <si>
    <t>763-01</t>
  </si>
  <si>
    <t>D+M Revizních SDK dvířek 300x300 do podhledu</t>
  </si>
  <si>
    <t>-1213192015</t>
  </si>
  <si>
    <t>3+3+2</t>
  </si>
  <si>
    <t>97</t>
  </si>
  <si>
    <t>763111525</t>
  </si>
  <si>
    <t>SDK příčka tl 175 mm profil CW+UW 100 desky 3x 12,5 TI 80 mm EI 120 Rw do 64 dB</t>
  </si>
  <si>
    <t>-404802099</t>
  </si>
  <si>
    <t>5,36*2,75</t>
  </si>
  <si>
    <t>98</t>
  </si>
  <si>
    <t>763121511</t>
  </si>
  <si>
    <t>SDK stěna předsazená tl 39,5 mm profil CD+UD desky 1xA 12,5 bez TI EI 15</t>
  </si>
  <si>
    <t>-1054251807</t>
  </si>
  <si>
    <t>(0,6+0,3)*2,75+(0,5+0,2)*2,75+(0,3+0,1*2)*2,75+(0,1+0,1)*2,75</t>
  </si>
  <si>
    <t>1.PP</t>
  </si>
  <si>
    <t>99</t>
  </si>
  <si>
    <t>763131451</t>
  </si>
  <si>
    <t>SDK podhled deska 1xH2 12,5 bez TI dvouvrstvá spodní kce profil CD+UD - ozn. SDK3</t>
  </si>
  <si>
    <t>-129910912</t>
  </si>
  <si>
    <t>10,15</t>
  </si>
  <si>
    <t>m.č. 0.06</t>
  </si>
  <si>
    <t>100</t>
  </si>
  <si>
    <t>763135011</t>
  </si>
  <si>
    <t>Montáž SDK podhledu z desek děrovaných se spárami tmelenými na dvouvrstvé spodní kci z profilů CD+UD</t>
  </si>
  <si>
    <t>1466466616</t>
  </si>
  <si>
    <t>3,6*2,25</t>
  </si>
  <si>
    <t>montáž pro kazetový podhled</t>
  </si>
  <si>
    <t>(5,6*5,95)+(5,95*2,24)</t>
  </si>
  <si>
    <t>101</t>
  </si>
  <si>
    <t>RGS.KB517242</t>
  </si>
  <si>
    <t>deska SDK akustická děrovaná 6% 1200 x 2400 mm, tl. 12,5 mm</t>
  </si>
  <si>
    <t>-1070928080</t>
  </si>
  <si>
    <t>(3,6*2,25)*1,15</t>
  </si>
  <si>
    <t>montáž pro kazetový podhled, ref. Vzor:GYPTON BIG QATTRO 47</t>
  </si>
  <si>
    <t>102</t>
  </si>
  <si>
    <t>RGS.KB510040</t>
  </si>
  <si>
    <t>akustická plné kazety 600 x 600 mm, tl. 10 mm, včetně systémového kovového roštu T24</t>
  </si>
  <si>
    <t>-668222282</t>
  </si>
  <si>
    <t>((5,6*5,95)+(5,95*2,24))*1,15</t>
  </si>
  <si>
    <t>montáž pro kazetový podhled, ref. Vzor: GYPTON BASE 31</t>
  </si>
  <si>
    <t>103</t>
  </si>
  <si>
    <t>763221523</t>
  </si>
  <si>
    <t xml:space="preserve">Sádrovláknitá stěna předsazená tl 45 mm profil CD+ UD </t>
  </si>
  <si>
    <t>-1394603728</t>
  </si>
  <si>
    <t>2,0*2,6</t>
  </si>
  <si>
    <t>104</t>
  </si>
  <si>
    <t>763221523R</t>
  </si>
  <si>
    <t xml:space="preserve">Sádrovláknitá stěna předsazená tl 45 mm profil CD+UD </t>
  </si>
  <si>
    <t>1619329004</t>
  </si>
  <si>
    <t>1,2*2,6*5</t>
  </si>
  <si>
    <t>150</t>
  </si>
  <si>
    <t>998763100</t>
  </si>
  <si>
    <t>Přesun hmot tonážní pro dřevostavby v objektech v do 6 m</t>
  </si>
  <si>
    <t>-1086584123</t>
  </si>
  <si>
    <t>766.2</t>
  </si>
  <si>
    <t>Vnitřní dvěře- kompletní provedení</t>
  </si>
  <si>
    <t>70</t>
  </si>
  <si>
    <t>76666000R3</t>
  </si>
  <si>
    <t xml:space="preserve">ozn.3 Kompletní Dodávka a montáž dveře 800x1970mm, falcované, otevíravé  vč. zárubně, kování,  (viz výpis vnitřních dveří)</t>
  </si>
  <si>
    <t>-1069700871</t>
  </si>
  <si>
    <t>71</t>
  </si>
  <si>
    <t>76666000R4</t>
  </si>
  <si>
    <t xml:space="preserve">ozn.4 Kompletní Dodávka a montáž  dveře akustické 800x1970mm, falcované, otevíravé  vč. zárubně, kování,  (viz výpis vnitřních dveří)</t>
  </si>
  <si>
    <t>-1592513114</t>
  </si>
  <si>
    <t>72</t>
  </si>
  <si>
    <t>76666000R5</t>
  </si>
  <si>
    <t xml:space="preserve">ozn.5 Kompletní Dodávka a montáž dveře 700x1970mm, falcované, otevíravé  vč. zárubně, kování,  (viz výpis vnitřních dveří)</t>
  </si>
  <si>
    <t>-1617131153</t>
  </si>
  <si>
    <t>73</t>
  </si>
  <si>
    <t>76666000R6</t>
  </si>
  <si>
    <t xml:space="preserve">ozn.6 Kompletní Dodávka a montáž  dveře 700x1970mm, falcované, otevíravé  vč. zárubně, kování,  (viz výpis vnitřních dveří)</t>
  </si>
  <si>
    <t>-1346323149</t>
  </si>
  <si>
    <t>74</t>
  </si>
  <si>
    <t>76666000R7</t>
  </si>
  <si>
    <t xml:space="preserve">ozn.7 Kompletní Dodávka a montáž jednokřídlé dveře 700x1970mm, falcované, otevíravé vč. zárubně, kování,  (viz výpis vnitřních dveří)</t>
  </si>
  <si>
    <t>332565383</t>
  </si>
  <si>
    <t>149</t>
  </si>
  <si>
    <t>76666000R8</t>
  </si>
  <si>
    <t xml:space="preserve">ozn.8 Kompletní Dodávka a montáž dveře 800x1970mm, falcované, otevíravé vč. zárubně, kování,  (viz výpis vnitřních dveří)</t>
  </si>
  <si>
    <t>-236279039</t>
  </si>
  <si>
    <t>148</t>
  </si>
  <si>
    <t>998766101</t>
  </si>
  <si>
    <t>Přesun hmot tonážní pro konstrukce truhlářské v objektech v do 6 m</t>
  </si>
  <si>
    <t>-202289227</t>
  </si>
  <si>
    <t>767</t>
  </si>
  <si>
    <t>Konstrukce zámečnické</t>
  </si>
  <si>
    <t>106</t>
  </si>
  <si>
    <t>767-Z1</t>
  </si>
  <si>
    <t>ozn. Z1 D+M sklolaminátový sklepní světlík (anglický dvorek) 1000x1000x600 vč. pochozí mříže,nástavec 1000x350x600mm, odvodnění (bližší specifikace viz výpis zámečnických výrobků)</t>
  </si>
  <si>
    <t>453012651</t>
  </si>
  <si>
    <t>107</t>
  </si>
  <si>
    <t>767-Z12a</t>
  </si>
  <si>
    <t>ozn.Z12a kompletní provedení sklopné madlo k invalidnímu wc+držák na toaletní papír... (viz tab zámeč.výrobků a výkresu)- odhad</t>
  </si>
  <si>
    <t>1087873956</t>
  </si>
  <si>
    <t>108</t>
  </si>
  <si>
    <t>767-Z12b</t>
  </si>
  <si>
    <t>ozn.Z12b kompletní provedení sklopné madlo k invalidnímu wc... (viz tab zámeč.výrobků a výkresu)- odhad</t>
  </si>
  <si>
    <t>-1055495409</t>
  </si>
  <si>
    <t>109</t>
  </si>
  <si>
    <t>767-Z14</t>
  </si>
  <si>
    <t>ozn.Z14 kompletní provedení madlo schodiště do 1.PP, dubový hranol 45/40,délka 11m vč. podpěra madla nerez brus, kotvení do zdiva... (viz tab zámeč.výrobků)</t>
  </si>
  <si>
    <t>-1853085142</t>
  </si>
  <si>
    <t>110</t>
  </si>
  <si>
    <t>767-Z6</t>
  </si>
  <si>
    <t xml:space="preserve">ozn.Z6 kompletní provedení  ocelové zábradlí anglického dvorku h=900mm vč. povrchové úpravy, podružného a kotvícího mater.... (viz tab zámeč.výrobků a výkresu)- odhad</t>
  </si>
  <si>
    <t>-1317312364</t>
  </si>
  <si>
    <t>151</t>
  </si>
  <si>
    <t>998767101</t>
  </si>
  <si>
    <t>Přesun hmot tonážní pro zámečnické konstrukce v objektech v do 6 m</t>
  </si>
  <si>
    <t>1168733598</t>
  </si>
  <si>
    <t>771</t>
  </si>
  <si>
    <t>Podlahy z dlaždic</t>
  </si>
  <si>
    <t>112</t>
  </si>
  <si>
    <t>771121011</t>
  </si>
  <si>
    <t>Nátěr penetrační na podlahu</t>
  </si>
  <si>
    <t>1797799510</t>
  </si>
  <si>
    <t>113</t>
  </si>
  <si>
    <t>771574114</t>
  </si>
  <si>
    <t>Montáž podlah keramických hladkých lepených flexibilním lepidlem do 22 ks/m2</t>
  </si>
  <si>
    <t>1299991781</t>
  </si>
  <si>
    <t>2,80+5,30+3,00+2,80+3,00+2,60</t>
  </si>
  <si>
    <t>114</t>
  </si>
  <si>
    <t>597610</t>
  </si>
  <si>
    <t>dlažba keramická do interiéru do 22ks/m2</t>
  </si>
  <si>
    <t>204986571</t>
  </si>
  <si>
    <t>19,50</t>
  </si>
  <si>
    <t>19,5*1,15 'Přepočtené koeficientem množství</t>
  </si>
  <si>
    <t>115</t>
  </si>
  <si>
    <t>771577114</t>
  </si>
  <si>
    <t>Příplatek k montáži podlah keramických lepených flexibilním lepidlem za spárování tmelem dvousložkovým</t>
  </si>
  <si>
    <t>1264434380</t>
  </si>
  <si>
    <t>116</t>
  </si>
  <si>
    <t>771591112</t>
  </si>
  <si>
    <t>Izolace pod dlažbu nátěrem nebo stěrkou ve dvou vrstvách</t>
  </si>
  <si>
    <t>284921228</t>
  </si>
  <si>
    <t>117</t>
  </si>
  <si>
    <t>771591115</t>
  </si>
  <si>
    <t>Podlahy spárování silikonem</t>
  </si>
  <si>
    <t>-126910368</t>
  </si>
  <si>
    <t>19,50*2,50</t>
  </si>
  <si>
    <t>152</t>
  </si>
  <si>
    <t>998771101</t>
  </si>
  <si>
    <t>Přesun hmot tonážní pro podlahy z dlaždic v objektech v do 6 m</t>
  </si>
  <si>
    <t>384386980</t>
  </si>
  <si>
    <t>776</t>
  </si>
  <si>
    <t>Podlahy povlakové</t>
  </si>
  <si>
    <t>119</t>
  </si>
  <si>
    <t>776111311</t>
  </si>
  <si>
    <t>Vysátí podkladu povlakových podlah</t>
  </si>
  <si>
    <t>1351571686</t>
  </si>
  <si>
    <t>5,60+32,59+13,17</t>
  </si>
  <si>
    <t>120</t>
  </si>
  <si>
    <t>776121111</t>
  </si>
  <si>
    <t>Vodou ředitelná penetrace savého podkladu povlakových podlah ředěná v poměru 1:3</t>
  </si>
  <si>
    <t>1904985096</t>
  </si>
  <si>
    <t>121</t>
  </si>
  <si>
    <t>776141111</t>
  </si>
  <si>
    <t>Vyrovnání podkladu povlakových podlah stěrkou pevnosti 20 MPa tl 3 mm</t>
  </si>
  <si>
    <t>1482322585</t>
  </si>
  <si>
    <t>122</t>
  </si>
  <si>
    <t>776231111</t>
  </si>
  <si>
    <t>Lepení lamel a čtverců z vinylu standardním lepidlem</t>
  </si>
  <si>
    <t>628040592</t>
  </si>
  <si>
    <t>123</t>
  </si>
  <si>
    <t>28411052</t>
  </si>
  <si>
    <t>dílce vinylové tl 3,0mm, nášlapná vrstva 0,70mm, úprava PUR, třída zátěže 23/34/43, otlak 0,05mm, R10, třída otěru T, hořlavost Bfl S1, bez ftalátů</t>
  </si>
  <si>
    <t>-1115431068</t>
  </si>
  <si>
    <t>51,36*1,1 "Přepočtené koeficientem množství</t>
  </si>
  <si>
    <t>124</t>
  </si>
  <si>
    <t>776421111</t>
  </si>
  <si>
    <t>Montáž obvodových lišt lepením</t>
  </si>
  <si>
    <t>886934326</t>
  </si>
  <si>
    <t>odhad</t>
  </si>
  <si>
    <t>125</t>
  </si>
  <si>
    <t>28342160</t>
  </si>
  <si>
    <t>sokl s lemovým ukončením z PVC 30x35x3mm</t>
  </si>
  <si>
    <t>1151670929</t>
  </si>
  <si>
    <t>50*1,02 "Přepočtené koeficientem množství</t>
  </si>
  <si>
    <t>126</t>
  </si>
  <si>
    <t>776991121</t>
  </si>
  <si>
    <t>Základní čištění nově položených podlahovin vysátím a setřením vlhkým mopem</t>
  </si>
  <si>
    <t>-2401700</t>
  </si>
  <si>
    <t>153</t>
  </si>
  <si>
    <t>998776101</t>
  </si>
  <si>
    <t>Přesun hmot tonážní pro podlahy povlakové v objektech v do 6 m</t>
  </si>
  <si>
    <t>588750240</t>
  </si>
  <si>
    <t>781</t>
  </si>
  <si>
    <t>Dokončovací práce - obklady</t>
  </si>
  <si>
    <t>128</t>
  </si>
  <si>
    <t>781121011</t>
  </si>
  <si>
    <t>Nátěr penetrační na stěnu</t>
  </si>
  <si>
    <t>-651970068</t>
  </si>
  <si>
    <t>2*(2,7+1,05)*1,6</t>
  </si>
  <si>
    <t>2*(1,65+0,95)*2,05</t>
  </si>
  <si>
    <t>2*(1,65+0,925)*2,05</t>
  </si>
  <si>
    <t>2*(1,23+1,95)*2,05</t>
  </si>
  <si>
    <t>(1,0+0,6)*1,2</t>
  </si>
  <si>
    <t>2,2*1,2</t>
  </si>
  <si>
    <t>m.č. 0.03-4, m.č. 0.06-9</t>
  </si>
  <si>
    <t>129</t>
  </si>
  <si>
    <t>781131112</t>
  </si>
  <si>
    <t>Izolace pod obklad nátěrem nebo stěrkou ve dvou vrstvách</t>
  </si>
  <si>
    <t>88806423</t>
  </si>
  <si>
    <t>130</t>
  </si>
  <si>
    <t>781474114</t>
  </si>
  <si>
    <t>Montáž obkladů vnitřních keramických hladkých do 22 ks/m2 lepených flexibilním lepidlem</t>
  </si>
  <si>
    <t>-640534602</t>
  </si>
  <si>
    <t>84,614</t>
  </si>
  <si>
    <t>131</t>
  </si>
  <si>
    <t>59761039</t>
  </si>
  <si>
    <t>obklad keramický hladký do 22ks/m2</t>
  </si>
  <si>
    <t>673941391</t>
  </si>
  <si>
    <t>84,614*1,15 "Přepočtené koeficientem množství</t>
  </si>
  <si>
    <t>132</t>
  </si>
  <si>
    <t>781494111</t>
  </si>
  <si>
    <t>Plastové profily rohové lepené flexibilním lepidlem</t>
  </si>
  <si>
    <t>-1322801180</t>
  </si>
  <si>
    <t>133</t>
  </si>
  <si>
    <t>781494511</t>
  </si>
  <si>
    <t>Plastové profily ukončovací lepené flexibilním lepidlem</t>
  </si>
  <si>
    <t>-139373520</t>
  </si>
  <si>
    <t>155</t>
  </si>
  <si>
    <t>781495142</t>
  </si>
  <si>
    <t>Průnik obkladem kruhový do DN 90</t>
  </si>
  <si>
    <t>2084208102</t>
  </si>
  <si>
    <t>154</t>
  </si>
  <si>
    <t>998781101</t>
  </si>
  <si>
    <t>Přesun hmot tonážní pro obklady keramické v objektech v do 6 m</t>
  </si>
  <si>
    <t>11287613</t>
  </si>
  <si>
    <t>783</t>
  </si>
  <si>
    <t>Dokončovací práce - nátěry</t>
  </si>
  <si>
    <t>135</t>
  </si>
  <si>
    <t>783901453</t>
  </si>
  <si>
    <t>Vysátí betonových podlah před provedením nátěru</t>
  </si>
  <si>
    <t>48343949</t>
  </si>
  <si>
    <t>11,40</t>
  </si>
  <si>
    <t>136</t>
  </si>
  <si>
    <t>783932171</t>
  </si>
  <si>
    <t>Celoplošné vyrovnání betonové podlahy cementovou stěrkou tloušťky do 3 mm</t>
  </si>
  <si>
    <t>-77389547</t>
  </si>
  <si>
    <t>137</t>
  </si>
  <si>
    <t>783933161</t>
  </si>
  <si>
    <t>Penetrační epoxidový nátěr pórovitých betonových podlah</t>
  </si>
  <si>
    <t>2115415290</t>
  </si>
  <si>
    <t>138</t>
  </si>
  <si>
    <t>783937161</t>
  </si>
  <si>
    <t>Krycí dvojnásobný epoxidový vodou ředitelný nátěr betonové podlahy</t>
  </si>
  <si>
    <t>-1785770397</t>
  </si>
  <si>
    <t>142</t>
  </si>
  <si>
    <t>7839014</t>
  </si>
  <si>
    <t>-374626603</t>
  </si>
  <si>
    <t>784</t>
  </si>
  <si>
    <t>Dokončovací práce - malby a tapety</t>
  </si>
  <si>
    <t>139</t>
  </si>
  <si>
    <t>784181101</t>
  </si>
  <si>
    <t>Základní akrylátová jednonásobná penetrace podkladu v místnostech výšky do 3,80m</t>
  </si>
  <si>
    <t>-1714025529</t>
  </si>
  <si>
    <t>113,58-(19,10+10,28)</t>
  </si>
  <si>
    <t>stropy</t>
  </si>
  <si>
    <t>489,172-50,00</t>
  </si>
  <si>
    <t>stěny</t>
  </si>
  <si>
    <t>140</t>
  </si>
  <si>
    <t>784211111</t>
  </si>
  <si>
    <t>Dvojnásobné bílé malby ze směsí za mokra velmi dobře otěruvzdorných v místnostech výšky do 3,80 m</t>
  </si>
  <si>
    <t>-221231004</t>
  </si>
  <si>
    <t>OST</t>
  </si>
  <si>
    <t>Ostatní</t>
  </si>
  <si>
    <t>141</t>
  </si>
  <si>
    <t>44932114</t>
  </si>
  <si>
    <t>přístroj hasicí ruční práškový PG 6 LE</t>
  </si>
  <si>
    <t>262144</t>
  </si>
  <si>
    <t>-1213874288</t>
  </si>
  <si>
    <t>1.1.b - Opěrná stěna</t>
  </si>
  <si>
    <t>-783371826</t>
  </si>
  <si>
    <t>17,1*2,5</t>
  </si>
  <si>
    <t>132251101</t>
  </si>
  <si>
    <t xml:space="preserve">Hloubení rýh nezapažených  š do 800 mm v hornině třídy těžitelnosti I, skupiny 3 objem do 20 m3 strojně</t>
  </si>
  <si>
    <t>1042254151</t>
  </si>
  <si>
    <t>"viz výkres D.1.1-14 výkres opěrné stěny"</t>
  </si>
  <si>
    <t>"úroveň od -1,6m do -2,2m, š=500mm, h=600mm"</t>
  </si>
  <si>
    <t>(2,7)*0,5*0,6</t>
  </si>
  <si>
    <t>"úroveň od -1,85m do -2,45m, š=500mm, h=600mm"</t>
  </si>
  <si>
    <t>(3,5)*0,5*0,6</t>
  </si>
  <si>
    <t>"úroveň od -2,1m do -2,7m, š=850mm, h=600mm"</t>
  </si>
  <si>
    <t>(5)*0,85*0,6</t>
  </si>
  <si>
    <t>245041355</t>
  </si>
  <si>
    <t>42,75+4,41</t>
  </si>
  <si>
    <t>-1138154330</t>
  </si>
  <si>
    <t>47,16-8,60</t>
  </si>
  <si>
    <t>-818586228</t>
  </si>
  <si>
    <t>-1841510570</t>
  </si>
  <si>
    <t>38,56*1,70</t>
  </si>
  <si>
    <t>2058288258</t>
  </si>
  <si>
    <t>-1118435611</t>
  </si>
  <si>
    <t>38,56</t>
  </si>
  <si>
    <t>1626412079</t>
  </si>
  <si>
    <t>"vytěženou zeminou" 8,60</t>
  </si>
  <si>
    <t>274321411</t>
  </si>
  <si>
    <t>Základové pasy ze ŽB bez zvýšených nároků na prostředí tř. C 20/25</t>
  </si>
  <si>
    <t>1119644492</t>
  </si>
  <si>
    <t>1402980300</t>
  </si>
  <si>
    <t>"plocha y dwg výkresu" 11,6</t>
  </si>
  <si>
    <t>27911314R</t>
  </si>
  <si>
    <t>příplatek za pracné provedení - seříznutí horní hrany opěrné stěny dle terénu</t>
  </si>
  <si>
    <t>1175451288</t>
  </si>
  <si>
    <t>1339618718</t>
  </si>
  <si>
    <t>"vodorovná výztuž R8 v každé spáře, délka 46,5m"</t>
  </si>
  <si>
    <t>46,5*0,8*1,4*0,001</t>
  </si>
  <si>
    <t>"svislá výztuž 4xR10, délka 67,5m"</t>
  </si>
  <si>
    <t>67,5*0,62*1,4*0,001</t>
  </si>
  <si>
    <t>34827252R</t>
  </si>
  <si>
    <t>Cihelná koruna zdi zděné na výšku - betonové cihly - cihla tradiční vč. mrazuvzdornou zdící a spárovací maltou</t>
  </si>
  <si>
    <t>-1061949941</t>
  </si>
  <si>
    <t>-1020655551</t>
  </si>
  <si>
    <t>998011001</t>
  </si>
  <si>
    <t>Přesun hmot pro budovy zděné v do 6 m</t>
  </si>
  <si>
    <t>1237543617</t>
  </si>
  <si>
    <t>1.1.c - Zdravotechnika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</si>
  <si>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</si>
  <si>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</si>
  <si>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</si>
  <si>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721-01</t>
  </si>
  <si>
    <t>D+M odvodnění anglického dvorku do drénu</t>
  </si>
  <si>
    <t>soubor</t>
  </si>
  <si>
    <t>-53308461</t>
  </si>
  <si>
    <t>721-02</t>
  </si>
  <si>
    <t>Napojení na stávající venkovní litinovou kanalizaci</t>
  </si>
  <si>
    <t>kompl</t>
  </si>
  <si>
    <t>-273223562</t>
  </si>
  <si>
    <t>721173401</t>
  </si>
  <si>
    <t>Potrubí kanalizační z PVC SN 4 svodné DN 110</t>
  </si>
  <si>
    <t>912114843</t>
  </si>
  <si>
    <t>3+2+5</t>
  </si>
  <si>
    <t>721173402</t>
  </si>
  <si>
    <t>Potrubí kanalizační z PVC SN 4 svodné DN 125</t>
  </si>
  <si>
    <t>172614818</t>
  </si>
  <si>
    <t>10+7+4+4+2+4+2</t>
  </si>
  <si>
    <t>721173706</t>
  </si>
  <si>
    <t>Potrubí kanalizační z PE odpadní DN 100</t>
  </si>
  <si>
    <t>-928829018</t>
  </si>
  <si>
    <t>1,0*12</t>
  </si>
  <si>
    <t>721173722</t>
  </si>
  <si>
    <t>Potrubí kanalizační z PE připojovací DN 40</t>
  </si>
  <si>
    <t>882527872</t>
  </si>
  <si>
    <t>20+5+1,0+5,0</t>
  </si>
  <si>
    <t>721173723</t>
  </si>
  <si>
    <t>Potrubí kanalizační z PE připojovací DN 50</t>
  </si>
  <si>
    <t>-262119275</t>
  </si>
  <si>
    <t>5,0+1,0+5,0</t>
  </si>
  <si>
    <t>721173726</t>
  </si>
  <si>
    <t>Potrubí kanalizační z PE připojovací DN 100</t>
  </si>
  <si>
    <t>1795260159</t>
  </si>
  <si>
    <t>721194104</t>
  </si>
  <si>
    <t>Vyvedení a upevnění odpadních výpustek DN 40</t>
  </si>
  <si>
    <t>-1259258299</t>
  </si>
  <si>
    <t>viz počet sifonů</t>
  </si>
  <si>
    <t>721211401</t>
  </si>
  <si>
    <t>Vpusť podlahová s vodorovným odtokem DN 40/50</t>
  </si>
  <si>
    <t>258372816</t>
  </si>
  <si>
    <t>721273153</t>
  </si>
  <si>
    <t>Hlavice ventilační polypropylen PP DN 110</t>
  </si>
  <si>
    <t>-1337098285</t>
  </si>
  <si>
    <t>721274103</t>
  </si>
  <si>
    <t>Přivzdušňovací ventil venkovní odpadních potrubí DN 110</t>
  </si>
  <si>
    <t>-1808916977</t>
  </si>
  <si>
    <t>721290111</t>
  </si>
  <si>
    <t>Zkouška těsnosti potrubí kanalizace vodou do DN 125</t>
  </si>
  <si>
    <t>-1948696649</t>
  </si>
  <si>
    <t>10+33+12+31+11+5</t>
  </si>
  <si>
    <t>723-03</t>
  </si>
  <si>
    <t>Napojení na stávající svodné litinové potrubí</t>
  </si>
  <si>
    <t>-1690871411</t>
  </si>
  <si>
    <t>998721101</t>
  </si>
  <si>
    <t>Přesun hmot tonážní pro vnitřní kanalizace v objektech v do 6 m</t>
  </si>
  <si>
    <t>-607837941</t>
  </si>
  <si>
    <t>722</t>
  </si>
  <si>
    <t>Zdravotechnika - vnitřní vodovod</t>
  </si>
  <si>
    <t>722-01</t>
  </si>
  <si>
    <t>Napojení na rozvod studené vody PPR 25</t>
  </si>
  <si>
    <t>497734648</t>
  </si>
  <si>
    <t>722-02</t>
  </si>
  <si>
    <t>D+M trojcestného směšovacího regulátoru teploty</t>
  </si>
  <si>
    <t>-1753897262</t>
  </si>
  <si>
    <t>722174002</t>
  </si>
  <si>
    <t>Potrubí vodovodní plastové PPR svar polyfuze PN 16 D 20 x 2,8 mm</t>
  </si>
  <si>
    <t>1369587450</t>
  </si>
  <si>
    <t>2,0+11,0+3,0+2,0</t>
  </si>
  <si>
    <t>722174003</t>
  </si>
  <si>
    <t>Potrubí vodovodní plastové PPR svar polyfuze PN 16 D 25 x 3,5 mm</t>
  </si>
  <si>
    <t>-89280421</t>
  </si>
  <si>
    <t>1,0+8,0+4,0+6,0+3,0</t>
  </si>
  <si>
    <t>722174022</t>
  </si>
  <si>
    <t>Potrubí vodovodní plastové PPR svar polyfuze PN 20 D 20 x 3,4 mm</t>
  </si>
  <si>
    <t>-139202225</t>
  </si>
  <si>
    <t>722174023</t>
  </si>
  <si>
    <t>Potrubí vodovodní plastové PPR svar polyfuze PN 20 D 25 x 4,2 mm</t>
  </si>
  <si>
    <t>-2089564583</t>
  </si>
  <si>
    <t>722181241</t>
  </si>
  <si>
    <t>Ochrana vodovodního potrubí přilepenými termoizolačními trubicemi z PE tl do 20 mm DN do 22 mm</t>
  </si>
  <si>
    <t>-137161010</t>
  </si>
  <si>
    <t>18+15</t>
  </si>
  <si>
    <t>722181242</t>
  </si>
  <si>
    <t>Ochrana vodovodního potrubí přilepenými termoizolačními trubicemi z PE tl do 20 mm DN do 45 mm</t>
  </si>
  <si>
    <t>-1783919258</t>
  </si>
  <si>
    <t>22,0+6,0</t>
  </si>
  <si>
    <t>722190401</t>
  </si>
  <si>
    <t>Vyvedení a upevnění výpustku do DN 25</t>
  </si>
  <si>
    <t>-715704206</t>
  </si>
  <si>
    <t>722220111</t>
  </si>
  <si>
    <t>Nástěnka pro výtokový ventil</t>
  </si>
  <si>
    <t>-1578904102</t>
  </si>
  <si>
    <t>722230101</t>
  </si>
  <si>
    <t>Ventil přímý G 1/2 se dvěma závity</t>
  </si>
  <si>
    <t>-1697410523</t>
  </si>
  <si>
    <t>722231141</t>
  </si>
  <si>
    <t>Ventil závitový pojistný rohový G 1/2</t>
  </si>
  <si>
    <t>-367363236</t>
  </si>
  <si>
    <t>722231211</t>
  </si>
  <si>
    <t>Ventil redukční mosazný G 1/2 PN 10 do 100°C k bojleru s 2x vnitřním závitem</t>
  </si>
  <si>
    <t>-1727223616</t>
  </si>
  <si>
    <t>722250133</t>
  </si>
  <si>
    <t>Hydrantový systém s tvarově stálou hadicí D 25 x 30 m celoplechový</t>
  </si>
  <si>
    <t>1998179440</t>
  </si>
  <si>
    <t>722290226</t>
  </si>
  <si>
    <t>Zkouška těsnosti vodovodního potrubí závitového do DN 50</t>
  </si>
  <si>
    <t>2091507265</t>
  </si>
  <si>
    <t>18+22+15+6</t>
  </si>
  <si>
    <t>722290234</t>
  </si>
  <si>
    <t>Proplach a dezinfekce vodovodního potrubí do DN 80</t>
  </si>
  <si>
    <t>-1504353391</t>
  </si>
  <si>
    <t>998722101</t>
  </si>
  <si>
    <t>Přesun hmot tonážní pro vnitřní vodovod v objektech v do 6 m</t>
  </si>
  <si>
    <t>-499607524</t>
  </si>
  <si>
    <t>723</t>
  </si>
  <si>
    <t>Zdravotechnika - vnitřní plynovod</t>
  </si>
  <si>
    <t>723-01</t>
  </si>
  <si>
    <t>Vnitřní plynovod - viz samostatný list</t>
  </si>
  <si>
    <t>345118953</t>
  </si>
  <si>
    <t>725</t>
  </si>
  <si>
    <t>Zdravotechnika - zařizovací předměty</t>
  </si>
  <si>
    <t>725111351</t>
  </si>
  <si>
    <t>Invalidní wc</t>
  </si>
  <si>
    <t>1868190387</t>
  </si>
  <si>
    <t>725112001</t>
  </si>
  <si>
    <t>Klozet keramický standardní samostatně stojící s hlubokým splachováním odpad vodorovný</t>
  </si>
  <si>
    <t>-64311755</t>
  </si>
  <si>
    <t>725211601</t>
  </si>
  <si>
    <t>Umyvadlo keramické bílé šířky 500 mm bez krytu na sifon připevněné na stěnu šrouby</t>
  </si>
  <si>
    <t>-319678111</t>
  </si>
  <si>
    <t>3,0+5,0</t>
  </si>
  <si>
    <t>725331111</t>
  </si>
  <si>
    <t>Výlevka bez výtokových armatur keramická se sklopnou plastovou mřížkou 500 mm</t>
  </si>
  <si>
    <t>-1073049344</t>
  </si>
  <si>
    <t>725532120</t>
  </si>
  <si>
    <t>Elektrický ohřívač zásobníkový akumulační závěsný svislý 125 l / 2 kW</t>
  </si>
  <si>
    <t>596122741</t>
  </si>
  <si>
    <t>725819201</t>
  </si>
  <si>
    <t>Montáž ventilů nástěnných G 1/2 - venkovní</t>
  </si>
  <si>
    <t>-1891896832</t>
  </si>
  <si>
    <t>725001</t>
  </si>
  <si>
    <t>Nástěnný ventil nezámrzný</t>
  </si>
  <si>
    <t>1124616452</t>
  </si>
  <si>
    <t>725821312</t>
  </si>
  <si>
    <t>Baterie výlevková nástěnná páková s otáčivým kulatým ústím a délkou ramínka 210 mm</t>
  </si>
  <si>
    <t>1926325059</t>
  </si>
  <si>
    <t>725822613</t>
  </si>
  <si>
    <t>Baterie umyvadlová stojánková páková s výpustí</t>
  </si>
  <si>
    <t>425727695</t>
  </si>
  <si>
    <t>3+5</t>
  </si>
  <si>
    <t>725861102</t>
  </si>
  <si>
    <t>Zápachová uzávěrka pro umyvadla DN 40</t>
  </si>
  <si>
    <t>-340185161</t>
  </si>
  <si>
    <t>998725101</t>
  </si>
  <si>
    <t>Přesun hmot tonážní pro zařizovací předměty v objektech v do 6 m</t>
  </si>
  <si>
    <t>834583828</t>
  </si>
  <si>
    <t>1.1.d - Vzduchotechnika</t>
  </si>
  <si>
    <t xml:space="preserve">    1. Zařízení - Větrání prostor učeben a zázemí v 1.PP</t>
  </si>
  <si>
    <t>1. Zařízení</t>
  </si>
  <si>
    <t>Větrání prostor učeben a zázemí v 1.PP</t>
  </si>
  <si>
    <t>283-78.at</t>
  </si>
  <si>
    <t>Tepelná izolace potrubí - ALP tl.40mm</t>
  </si>
  <si>
    <t>667330692</t>
  </si>
  <si>
    <t>283-78.at.1</t>
  </si>
  <si>
    <t>Tepelná a protihluková izolace potrubí - miner.vata s oplechováním tl.40mm</t>
  </si>
  <si>
    <t>1159136956</t>
  </si>
  <si>
    <t>283-78001</t>
  </si>
  <si>
    <t>Tepelná a protihluková izolace potrubí - miner.vata s AL folií tl.40mm</t>
  </si>
  <si>
    <t>-324437305</t>
  </si>
  <si>
    <t>429.at.prop</t>
  </si>
  <si>
    <t>Jednotka VZT rekuperační, svislé provedení, průtok. přívod - max.400m3/h cca 225Pa přívod., odvod - max.400m3/h, cca 225Pa, včetně regulace - rekuper.výměník 84-91%, integrovaný by-pass vč.ovládání, 2*ventilátor 230V EC - max 0.17kW, i</t>
  </si>
  <si>
    <t>ks</t>
  </si>
  <si>
    <t>2127406735</t>
  </si>
  <si>
    <t>429.at.prop.1</t>
  </si>
  <si>
    <t xml:space="preserve">MaR -  digitální regulace řada např.RD5-EC s ovládacím panelem např.CP Touch, týden.program, čidla, PMR/tepelná ochrana rekuperátoru a ohřívače, ovládání klapek (uzavírací, by-pass,.. ), ovládání by-passu, indikace zanesení filtrů, regulace výkonu ventilá</t>
  </si>
  <si>
    <t>1122083180</t>
  </si>
  <si>
    <t>429.at.prop.2</t>
  </si>
  <si>
    <t>montáž + zprovoznění / oživení zařízení</t>
  </si>
  <si>
    <t>1979122557</t>
  </si>
  <si>
    <t>429.at.prop.3</t>
  </si>
  <si>
    <t xml:space="preserve">Prostor.čidlo CO2(konkrét.typ dle dotač.požadavku) nebo čidlo kvality vzduchu, exter.impulsy - 4*, vč.příslušenství,  pomocné kontakty pro čidla nebo ovladače -atyp.provedení</t>
  </si>
  <si>
    <t>1660544005</t>
  </si>
  <si>
    <t>429.at.prop.4</t>
  </si>
  <si>
    <t>přechody na potrubí, Atrea</t>
  </si>
  <si>
    <t>-1375835118</t>
  </si>
  <si>
    <t>429-72155</t>
  </si>
  <si>
    <t>Koncový kus protidešťový zkosený s ochranným sítem pro kruh.potrubí d200 vč.uchycení a příslušenství, povrch.úprava RAL dle požadavku architekt.části</t>
  </si>
  <si>
    <t>1114502944</t>
  </si>
  <si>
    <t>429-7xxxx</t>
  </si>
  <si>
    <t>Výústka přívodní dvouřadá komfortní s regulací pro kruhové potrubí např.VNKM-2-R -325*75, včetně povrch.úpravy RAL a uchycení</t>
  </si>
  <si>
    <t>249688013</t>
  </si>
  <si>
    <t>429-7xxxx.1</t>
  </si>
  <si>
    <t>Výústka přívodní dvouřadá komfortní s regulací pro čtyřhranné potrubí např.VNM-2-R -225*75 + připojovací přechod 225*75/d100-300 + nátrubek d100, včetně povrch.úpravy RAL a uchycení</t>
  </si>
  <si>
    <t>-385935103</t>
  </si>
  <si>
    <t>429-7xxxx.2</t>
  </si>
  <si>
    <t>Dveřní mřížka oboustranná velikosti 325*125, povrchově upravená - RAL dle architekta - vyvzorkování</t>
  </si>
  <si>
    <t>1040610749</t>
  </si>
  <si>
    <t>429-7xxxx.3</t>
  </si>
  <si>
    <t>Talířový ventil odvodní kovový d125 např.KK, včetně napojení na potrubí, povrch.úprava RAL</t>
  </si>
  <si>
    <t>-1127623632</t>
  </si>
  <si>
    <t>429-813xx</t>
  </si>
  <si>
    <t>Uzavírací motorická klapka D200 + servopohon dvoupolohový, signalizace</t>
  </si>
  <si>
    <t>-1767831298</t>
  </si>
  <si>
    <t>429-813xx.1</t>
  </si>
  <si>
    <t>Regulační klapka potrubní ruční(listová) pro kruhové potrubí d100</t>
  </si>
  <si>
    <t>1945178336</t>
  </si>
  <si>
    <t>429-813xx.2</t>
  </si>
  <si>
    <t>Regulační klapka potrubní ruční(listová) pro kruhové potrubí d150</t>
  </si>
  <si>
    <t>-2129777648</t>
  </si>
  <si>
    <t>429-813xx.3</t>
  </si>
  <si>
    <t>Regulační klapka potrubní ruční(listová) pro kruhové potrubí d160</t>
  </si>
  <si>
    <t>118307760</t>
  </si>
  <si>
    <t>429-82111.at</t>
  </si>
  <si>
    <t>225*75, 40% tvarovek</t>
  </si>
  <si>
    <t>bm</t>
  </si>
  <si>
    <t>1787036957</t>
  </si>
  <si>
    <t>429-82112.at</t>
  </si>
  <si>
    <t>300*300, 50% tvarovek</t>
  </si>
  <si>
    <t>-1967600787</t>
  </si>
  <si>
    <t>429-8xxxx</t>
  </si>
  <si>
    <t>Hadice flexibilní zvukoizolační s kvalitní parozábranou</t>
  </si>
  <si>
    <t>333346716</t>
  </si>
  <si>
    <t>429-8xxxx.1</t>
  </si>
  <si>
    <t>DN100</t>
  </si>
  <si>
    <t>-361371982</t>
  </si>
  <si>
    <t>429-8xxxx.2</t>
  </si>
  <si>
    <t>DN125</t>
  </si>
  <si>
    <t>1490333304</t>
  </si>
  <si>
    <t>429-8xxxx.3</t>
  </si>
  <si>
    <t>DN160</t>
  </si>
  <si>
    <t>1060041942</t>
  </si>
  <si>
    <t>429-8xxxx.4</t>
  </si>
  <si>
    <t>DN200</t>
  </si>
  <si>
    <t>-42992901</t>
  </si>
  <si>
    <t>751-344-at.</t>
  </si>
  <si>
    <t>Tlumič hluku potrubní kruhový 200-900 vč.tlumících elementů</t>
  </si>
  <si>
    <t>-465783483</t>
  </si>
  <si>
    <t>751-344-at..1</t>
  </si>
  <si>
    <t>Tlumič hluku potrubní kruhový 100-600 vč.tlumících elementů</t>
  </si>
  <si>
    <t>-403772739</t>
  </si>
  <si>
    <t>751-344-at..2</t>
  </si>
  <si>
    <t>Tlumič hluku potrubní kruhový 100-900 vč.tlumících elementů</t>
  </si>
  <si>
    <t>-256378986</t>
  </si>
  <si>
    <t>751-344-at..3</t>
  </si>
  <si>
    <t>Tlumič hluku potrubní kruhový 160-600 vč.tlumících elementů</t>
  </si>
  <si>
    <t>1424760623</t>
  </si>
  <si>
    <t>751-344-at..4</t>
  </si>
  <si>
    <t>Tlumič hluku potrubní kruhový 160-900 vč.tlumících elementů</t>
  </si>
  <si>
    <t>2115807250</t>
  </si>
  <si>
    <t>751-429 at.</t>
  </si>
  <si>
    <t>Protidešťová žaluzie komfortní pevné listy čtyřhranná 300*300mm vč.přechodu čtyřhran kruh 300*300/d200 -300, nenasákavá izolace tepelná, ochran.síta a povrchu RAL, příslušenství - vzhled a barva dle architekt.požadavku - vyvzorkování</t>
  </si>
  <si>
    <t>-1670740129</t>
  </si>
  <si>
    <t>751-510041.at</t>
  </si>
  <si>
    <t>průměru D100, 30% tvarovek</t>
  </si>
  <si>
    <t>1319951949</t>
  </si>
  <si>
    <t>751-510042.at</t>
  </si>
  <si>
    <t>průměru D125, 30% tvarovek</t>
  </si>
  <si>
    <t>-1345289845</t>
  </si>
  <si>
    <t>751-510042.at.1</t>
  </si>
  <si>
    <t>průměru D150, 30% tvarovek</t>
  </si>
  <si>
    <t>-1946936425</t>
  </si>
  <si>
    <t>751-510042.at.2</t>
  </si>
  <si>
    <t>průměru D160, 30% tvarovek</t>
  </si>
  <si>
    <t>-494547877</t>
  </si>
  <si>
    <t>751-510043.at</t>
  </si>
  <si>
    <t>průměru D200, 30% tvarovek</t>
  </si>
  <si>
    <t>961993426</t>
  </si>
  <si>
    <t>751-at.</t>
  </si>
  <si>
    <t>odvod kondenzátu do kanalizace</t>
  </si>
  <si>
    <t>kpl</t>
  </si>
  <si>
    <t>1173028884</t>
  </si>
  <si>
    <t>751-at.prop</t>
  </si>
  <si>
    <t>Protihluková stěnová mřížka, včetně tlumícího materiálu a příslušenství</t>
  </si>
  <si>
    <t>2131725987</t>
  </si>
  <si>
    <t>783 42-6xxx</t>
  </si>
  <si>
    <t>Nátěry potrubí dle vzorníku RAL (hygienické, protipovětrnostní, výstražné..)</t>
  </si>
  <si>
    <t>-110379954</t>
  </si>
  <si>
    <t>998-75 xxx</t>
  </si>
  <si>
    <t>Drobný montážní materiál (spojky, uchyty, páska, konzoly,…)</t>
  </si>
  <si>
    <t>-1448351565</t>
  </si>
  <si>
    <t>Pol3</t>
  </si>
  <si>
    <t xml:space="preserve">Stavební přípomoce drobné (začištění povrchů, drobné průrazy vnitř.konstrukcemi do plochy 0,07 m2 a tlouštky 400 mm - předpoklad 18 míst, úprava okenního otvoru,  prostup stropem ze ŽB do tl. 400mm - předpoklad - 1 místo, prostup střechou vč.utěsnění prot</t>
  </si>
  <si>
    <t>-755434845</t>
  </si>
  <si>
    <t>Pol4</t>
  </si>
  <si>
    <t>Napojení zařízení na soustavu ÚT, ZTI a elektro, MaR - dodávka příslušných profesí</t>
  </si>
  <si>
    <t>1007098695</t>
  </si>
  <si>
    <t>prop</t>
  </si>
  <si>
    <t>Prokabelování podle schématu dodavatele zařízení / regulace</t>
  </si>
  <si>
    <t>1354220172</t>
  </si>
  <si>
    <t>prop.1</t>
  </si>
  <si>
    <t>předpoklad 24V pro pohon - napojení dle požadavku části elektro/MaR</t>
  </si>
  <si>
    <t>-1813205763</t>
  </si>
  <si>
    <t>prop.2</t>
  </si>
  <si>
    <t>ovládání - uzavírání přívodu/odvodu jednotka+ ovládání pohonu klapky (+ napojení na MaR zařízení poz.1)</t>
  </si>
  <si>
    <t>1289626871</t>
  </si>
  <si>
    <t>prop.3</t>
  </si>
  <si>
    <t>d200, 20% tvarovek</t>
  </si>
  <si>
    <t>507128315</t>
  </si>
  <si>
    <t>prop.5</t>
  </si>
  <si>
    <t>Montáž rozvodů a zařízení</t>
  </si>
  <si>
    <t>-1366123849</t>
  </si>
  <si>
    <t>1.1.e - Vytápění</t>
  </si>
  <si>
    <t xml:space="preserve">    1 - Ostatní konstrukce, stavební přípomoce, bourání a demontáže</t>
  </si>
  <si>
    <t xml:space="preserve">    73 - Ostatní práce</t>
  </si>
  <si>
    <t xml:space="preserve">    713 - Izolace tepelné UT</t>
  </si>
  <si>
    <t xml:space="preserve">    732 - Kotelny, Strojovny</t>
  </si>
  <si>
    <t xml:space="preserve">    733 - Rozvod potrubí UT</t>
  </si>
  <si>
    <t xml:space="preserve">    734 - Armatury</t>
  </si>
  <si>
    <t xml:space="preserve">    735 - Otopná tělesa</t>
  </si>
  <si>
    <t xml:space="preserve">    783 - Nátěry</t>
  </si>
  <si>
    <t>Ostatní konstrukce, stavební přípomoce, bourání a demontáže</t>
  </si>
  <si>
    <t>733110808</t>
  </si>
  <si>
    <t>demontáž potrubí ocelového do DN 50 vč. drobných armatur</t>
  </si>
  <si>
    <t>-442100912</t>
  </si>
  <si>
    <t>310*0,3 'Přepočtené koeficientem množství</t>
  </si>
  <si>
    <t>733110810</t>
  </si>
  <si>
    <t>demontáž potrubí ocelového do DN 80</t>
  </si>
  <si>
    <t>377574680</t>
  </si>
  <si>
    <t>84*0,3 'Přepočtené koeficientem množství</t>
  </si>
  <si>
    <t>735110911</t>
  </si>
  <si>
    <t>přetěsnění OT litinových článkových</t>
  </si>
  <si>
    <t>-1509398716</t>
  </si>
  <si>
    <t>735111810</t>
  </si>
  <si>
    <t>Demontáže otopných těles litinových</t>
  </si>
  <si>
    <t>-1799489191</t>
  </si>
  <si>
    <t>201,5*0,3 'Přepočtené koeficientem množství</t>
  </si>
  <si>
    <t>735211821</t>
  </si>
  <si>
    <t>Demontáže registru žebrového</t>
  </si>
  <si>
    <t>1442539945</t>
  </si>
  <si>
    <t>735494811</t>
  </si>
  <si>
    <t>Vypouštění vody z OT</t>
  </si>
  <si>
    <t>88178111</t>
  </si>
  <si>
    <t>205,4*0,3 'Přepočtené koeficientem množství</t>
  </si>
  <si>
    <t>PROP 01</t>
  </si>
  <si>
    <t>Protipožární těsnění průchodů rozvodů UT</t>
  </si>
  <si>
    <t>1019096242</t>
  </si>
  <si>
    <t>PROP 02</t>
  </si>
  <si>
    <t>Odvoz dem vytříděného materiálu</t>
  </si>
  <si>
    <t>KPL</t>
  </si>
  <si>
    <t>-1159481638</t>
  </si>
  <si>
    <t>PROP 08</t>
  </si>
  <si>
    <t>Připojení dopouštění - vodovod PPR</t>
  </si>
  <si>
    <t>1768434341</t>
  </si>
  <si>
    <t>Ostatní práce</t>
  </si>
  <si>
    <t>Pol2</t>
  </si>
  <si>
    <t>Stavební přípomocné práce</t>
  </si>
  <si>
    <t>clk</t>
  </si>
  <si>
    <t>117552050</t>
  </si>
  <si>
    <t>Izolace tepelné UT</t>
  </si>
  <si>
    <t>733 81-1231</t>
  </si>
  <si>
    <t>Iz.tep.potr.PP D15/13</t>
  </si>
  <si>
    <t>213087184</t>
  </si>
  <si>
    <t>138*0,3 'Přepočtené koeficientem množství</t>
  </si>
  <si>
    <t>733 81-1241</t>
  </si>
  <si>
    <t xml:space="preserve">Iz.tep.potr.PP  D18/19</t>
  </si>
  <si>
    <t>2029466938</t>
  </si>
  <si>
    <t>171*0,3 'Přepočtené koeficientem množství</t>
  </si>
  <si>
    <t>733 81-1241.1</t>
  </si>
  <si>
    <t>Iz.tep.potr.PP D22/25</t>
  </si>
  <si>
    <t>1831373400</t>
  </si>
  <si>
    <t>52*0,3 'Přepočtené koeficientem množství</t>
  </si>
  <si>
    <t>733 81-1252</t>
  </si>
  <si>
    <t>Iz.tep.potr.PP D28/30</t>
  </si>
  <si>
    <t>1817570469</t>
  </si>
  <si>
    <t>47*0,3 'Přepočtené koeficientem množství</t>
  </si>
  <si>
    <t>733 81-1252.1</t>
  </si>
  <si>
    <t>Iz.tep.potr.PP D35/30</t>
  </si>
  <si>
    <t>567085556</t>
  </si>
  <si>
    <t>27*0,3 'Přepočtené koeficientem množství</t>
  </si>
  <si>
    <t>998 73-3102</t>
  </si>
  <si>
    <t>Izolace tepelné přesun hmot výš -6m</t>
  </si>
  <si>
    <t>T</t>
  </si>
  <si>
    <t>934318260</t>
  </si>
  <si>
    <t>inf 01</t>
  </si>
  <si>
    <t>Iz.tep.potr.PP D54/40</t>
  </si>
  <si>
    <t>-994447283</t>
  </si>
  <si>
    <t>732</t>
  </si>
  <si>
    <t>Kotelny, Strojovny</t>
  </si>
  <si>
    <t>732421402</t>
  </si>
  <si>
    <t xml:space="preserve">Čerpadlo teplovodní mokroběžné závitové oběhové DN 25 výtlak do 4,0 m průtok 2,0 m3/h pro vytápění </t>
  </si>
  <si>
    <t>KUS</t>
  </si>
  <si>
    <t>-1660491049</t>
  </si>
  <si>
    <t>998 73-2101</t>
  </si>
  <si>
    <t>Strojovny přesun hmot výška -6m</t>
  </si>
  <si>
    <t>-450840426</t>
  </si>
  <si>
    <t>INF 01.1</t>
  </si>
  <si>
    <t xml:space="preserve">D rozšíření MaR kotlů směšovaných okruhů o dálkové ovládání VR 90 </t>
  </si>
  <si>
    <t>-750856924</t>
  </si>
  <si>
    <t>INF 02</t>
  </si>
  <si>
    <t>D+MT set dopouštěcí sestava s automat dopouštěcím ventilem a vodoměrem</t>
  </si>
  <si>
    <t>SOUB</t>
  </si>
  <si>
    <t>1907451922</t>
  </si>
  <si>
    <t>INF 03</t>
  </si>
  <si>
    <t xml:space="preserve">kombinovaný sdružený rozdělovač/sběrač 2 x 50, 6 x 40, vč. izol. Vč. podpěr </t>
  </si>
  <si>
    <t>906451750</t>
  </si>
  <si>
    <t>733</t>
  </si>
  <si>
    <t>Rozvod potrubí UT</t>
  </si>
  <si>
    <t>733 22-3208</t>
  </si>
  <si>
    <t xml:space="preserve">Potrubí CU 54x2  spoj TVP v kotelnách vč.tvarovek</t>
  </si>
  <si>
    <t>-961063880</t>
  </si>
  <si>
    <t>733 22-3301</t>
  </si>
  <si>
    <t xml:space="preserve">Potrubí CU 15x1  spoj lis vč.tvarovek</t>
  </si>
  <si>
    <t>-414972338</t>
  </si>
  <si>
    <t>733 22-3302</t>
  </si>
  <si>
    <t xml:space="preserve">Potrubí CU 18x1  spoj lis vč.tvarovek</t>
  </si>
  <si>
    <t>355904933</t>
  </si>
  <si>
    <t>733 22-3303</t>
  </si>
  <si>
    <t xml:space="preserve">Potrubí CU 22x1  spoj lis vč.tvarovek</t>
  </si>
  <si>
    <t>1700633176</t>
  </si>
  <si>
    <t>733 22-3304</t>
  </si>
  <si>
    <t xml:space="preserve">Potrubí CU 28x1,5  spoj lis vč.tvarovek</t>
  </si>
  <si>
    <t>1945012848</t>
  </si>
  <si>
    <t>733 22-3305</t>
  </si>
  <si>
    <t xml:space="preserve">Potrubí CU 35x1,5  spoj lis vč.tvarovek</t>
  </si>
  <si>
    <t>-942793216</t>
  </si>
  <si>
    <t>733 29-1102</t>
  </si>
  <si>
    <t>Tlak zkouška potrubí Cu do pr. 64</t>
  </si>
  <si>
    <t>-1023270343</t>
  </si>
  <si>
    <t>436*0,3 'Přepočtené koeficientem množství</t>
  </si>
  <si>
    <t>998 73-3101</t>
  </si>
  <si>
    <t>Rozvod potrubí přesun hmot výš -6 m</t>
  </si>
  <si>
    <t>-17565250</t>
  </si>
  <si>
    <t>734</t>
  </si>
  <si>
    <t>Armatury</t>
  </si>
  <si>
    <t>734 29-1123</t>
  </si>
  <si>
    <t>Kohouty plnicí a vypouštěcí G 1/2</t>
  </si>
  <si>
    <t>1074898299</t>
  </si>
  <si>
    <t>734 29-2715</t>
  </si>
  <si>
    <t>Kohout uzavír.kul G-1</t>
  </si>
  <si>
    <t>960918771</t>
  </si>
  <si>
    <t>734 29-2716</t>
  </si>
  <si>
    <t>Kohout uzavír.kul G-5/4</t>
  </si>
  <si>
    <t>1712193214</t>
  </si>
  <si>
    <t>734 41-1113</t>
  </si>
  <si>
    <t>Teploměr bimetalový DTR</t>
  </si>
  <si>
    <t>99569714</t>
  </si>
  <si>
    <t>734211127</t>
  </si>
  <si>
    <t>Automat odvzd ventil G-1/2</t>
  </si>
  <si>
    <t>658953719</t>
  </si>
  <si>
    <t>734221682</t>
  </si>
  <si>
    <t>Hlavice termostatická</t>
  </si>
  <si>
    <t>978947108</t>
  </si>
  <si>
    <t>734222802</t>
  </si>
  <si>
    <t xml:space="preserve">Ventil závitový termostatický rohový G 1/2 PN 16 do 110°C s ruční hlavou chromovaný </t>
  </si>
  <si>
    <t>-399684714</t>
  </si>
  <si>
    <t>734261417</t>
  </si>
  <si>
    <t xml:space="preserve">Šroubení regulační radiátorové rohové G 1/2 s vypouštěním </t>
  </si>
  <si>
    <t>22125827</t>
  </si>
  <si>
    <t>998 73-4101</t>
  </si>
  <si>
    <t>Armatury ÚT přesun hmot výška -6m</t>
  </si>
  <si>
    <t>-887630746</t>
  </si>
  <si>
    <t>inf 01.2</t>
  </si>
  <si>
    <t>3-cestný směšovací ventil DN 25, Kv 10,0; vč. Servopohonu ARA 661 - typ dle MaR - 230V/3-bodový</t>
  </si>
  <si>
    <t>-122869112</t>
  </si>
  <si>
    <t>inf 02.1</t>
  </si>
  <si>
    <t>3-cestný směšovací ventil DN 20, Kv 4,0; vč. Servopohonu ARA 661 - typ dle MaR - 230V/3-bodový</t>
  </si>
  <si>
    <t>991861700</t>
  </si>
  <si>
    <t>inf 03.1</t>
  </si>
  <si>
    <t xml:space="preserve">Měřič tepla elektronický kompaktní s dálk. Odečtem vč. přísl. Čidel, BAT, připojovacího setu   Qp = 0,6 m3/h</t>
  </si>
  <si>
    <t>-725074294</t>
  </si>
  <si>
    <t>735</t>
  </si>
  <si>
    <t>Otopná tělesa</t>
  </si>
  <si>
    <t>735119140</t>
  </si>
  <si>
    <t>Montáž otopného tělesa litinového článkového vč. závěsů, OV</t>
  </si>
  <si>
    <t>M2</t>
  </si>
  <si>
    <t>-1506557416</t>
  </si>
  <si>
    <t>141,5*0,3 'Přepočtené koeficientem množství</t>
  </si>
  <si>
    <t>998 73-5101</t>
  </si>
  <si>
    <t>Otopná tělesa přesun hmot výška -6m</t>
  </si>
  <si>
    <t>1277655542</t>
  </si>
  <si>
    <t>Nátěry</t>
  </si>
  <si>
    <t>783601347</t>
  </si>
  <si>
    <t>Odmaštění litinových otopných těles odmašťovačem rozpouštědlovým před provedením nátěru</t>
  </si>
  <si>
    <t>-396250404</t>
  </si>
  <si>
    <t>143*0,3 'Přepočtené koeficientem množství</t>
  </si>
  <si>
    <t>783614141</t>
  </si>
  <si>
    <t>Základní jednonásobný syntetický nátěr litinových otopných těles</t>
  </si>
  <si>
    <t>-727314816</t>
  </si>
  <si>
    <t>783617147</t>
  </si>
  <si>
    <t>Krycí dvojnásobný syntetický nátěr litinových otopných těles</t>
  </si>
  <si>
    <t>-542196653</t>
  </si>
  <si>
    <t>1.1.f - Elektroinstalace - slaboproud</t>
  </si>
  <si>
    <t>M - Elektroinstalace</t>
  </si>
  <si>
    <t xml:space="preserve">    D1 - </t>
  </si>
  <si>
    <t xml:space="preserve">    D2 - Signalizace ZTP</t>
  </si>
  <si>
    <t xml:space="preserve">    D3 - Spínač kompletní</t>
  </si>
  <si>
    <t xml:space="preserve">    D4 - Zásuvka  kompletní</t>
  </si>
  <si>
    <t xml:space="preserve">    D5 - EZS</t>
  </si>
  <si>
    <t>Elektroinstalace</t>
  </si>
  <si>
    <t>D1</t>
  </si>
  <si>
    <t>M-1</t>
  </si>
  <si>
    <t>Nový datový rozváděč - Rozvaděč 24U/60x60, šedý, dveře sklo, 2xPatch panel UTP CAT6, 42xPatch kabel UTP 1m, CAT6, šedý, s litou ochranou, 2xRJ45, 2x19' vyvazovací panel 1U, 19''vent.j.-2V-220V/70W termostat, 3xpolička perforovaná 1U/450mm 19'', napájecí l</t>
  </si>
  <si>
    <t>1848415844</t>
  </si>
  <si>
    <t>M-10</t>
  </si>
  <si>
    <t>Telefonní ústředna IP, 1 x vstup, 12 x výstup, např Panasonic IP – PBX KX-HTS 32</t>
  </si>
  <si>
    <t>458112550</t>
  </si>
  <si>
    <t>M-11</t>
  </si>
  <si>
    <t>Telefon IP audio</t>
  </si>
  <si>
    <t>440678351</t>
  </si>
  <si>
    <t>M-12</t>
  </si>
  <si>
    <t>Telefon IP video</t>
  </si>
  <si>
    <t>-902496920</t>
  </si>
  <si>
    <t>M-13</t>
  </si>
  <si>
    <t>Přepěťová ochrana na datový kabel</t>
  </si>
  <si>
    <t>627203947</t>
  </si>
  <si>
    <t>M-14</t>
  </si>
  <si>
    <t>Kabel SYKFY 5x2x0,5</t>
  </si>
  <si>
    <t>-99528894</t>
  </si>
  <si>
    <t>M-2</t>
  </si>
  <si>
    <t>Přesunutí stávající slaboproudé skříně na novou fasádu</t>
  </si>
  <si>
    <t>-238880654</t>
  </si>
  <si>
    <t>D2</t>
  </si>
  <si>
    <t>Signalizace ZTP</t>
  </si>
  <si>
    <t>M-3</t>
  </si>
  <si>
    <t>Zvonek 230V, 10VA</t>
  </si>
  <si>
    <t>-807936187</t>
  </si>
  <si>
    <t>D3</t>
  </si>
  <si>
    <t>Spínač kompletní</t>
  </si>
  <si>
    <t>M-4</t>
  </si>
  <si>
    <t>Tlačítkový ovladač zapínací kontakt</t>
  </si>
  <si>
    <t>403987235</t>
  </si>
  <si>
    <t>M-5</t>
  </si>
  <si>
    <t>Tlačítkový ovladač – rozpínací kontakt</t>
  </si>
  <si>
    <t>-2050539102</t>
  </si>
  <si>
    <t>M-6</t>
  </si>
  <si>
    <t>Krabice přístrojová hluboká</t>
  </si>
  <si>
    <t>-1006202854</t>
  </si>
  <si>
    <t>M-7</t>
  </si>
  <si>
    <t>Krabicová rozvodka prům 68 mm</t>
  </si>
  <si>
    <t>-1971146089</t>
  </si>
  <si>
    <t>M-8</t>
  </si>
  <si>
    <t>Kabel CYKY 2Ax1,5</t>
  </si>
  <si>
    <t>-443050677</t>
  </si>
  <si>
    <t>M-9</t>
  </si>
  <si>
    <t>Kabel CYKY 3Cx1,5</t>
  </si>
  <si>
    <t>896581484</t>
  </si>
  <si>
    <t>D4</t>
  </si>
  <si>
    <t xml:space="preserve">Zásuvka  kompletní</t>
  </si>
  <si>
    <t>M-15</t>
  </si>
  <si>
    <t>PC 1x RJ 45</t>
  </si>
  <si>
    <t>-1800834635</t>
  </si>
  <si>
    <t>M-16</t>
  </si>
  <si>
    <t>PC 2x RJ 45</t>
  </si>
  <si>
    <t>-1114941981</t>
  </si>
  <si>
    <t>M-17</t>
  </si>
  <si>
    <t>Elektrický vrátný 2N IP Vario, 6 tlačítek, kamera, prostor pro čtečku</t>
  </si>
  <si>
    <t>866714316</t>
  </si>
  <si>
    <t>M-18</t>
  </si>
  <si>
    <t>Elektrický zámek</t>
  </si>
  <si>
    <t>2037607850</t>
  </si>
  <si>
    <t>M-19</t>
  </si>
  <si>
    <t>Kabel UTP cat 6</t>
  </si>
  <si>
    <t>-1249502137</t>
  </si>
  <si>
    <t>M-20</t>
  </si>
  <si>
    <t>Krabice přístrojová hluboká pod omítku</t>
  </si>
  <si>
    <t>570469186</t>
  </si>
  <si>
    <t>M-21</t>
  </si>
  <si>
    <t>Krabice protahovací</t>
  </si>
  <si>
    <t>-285970766</t>
  </si>
  <si>
    <t>M-22</t>
  </si>
  <si>
    <t>Krabice odbočná prům 125 mm</t>
  </si>
  <si>
    <t>-974780502</t>
  </si>
  <si>
    <t>M-23</t>
  </si>
  <si>
    <t>Krabice KT 250</t>
  </si>
  <si>
    <t>-290562979</t>
  </si>
  <si>
    <t>M-24</t>
  </si>
  <si>
    <t>Trubka plastová ohebná prům 16 mm</t>
  </si>
  <si>
    <t>-117662828</t>
  </si>
  <si>
    <t>M-25</t>
  </si>
  <si>
    <t>Trubka plastová ohebná prům 23 mm</t>
  </si>
  <si>
    <t>-2095516192</t>
  </si>
  <si>
    <t>M-26</t>
  </si>
  <si>
    <t>Trubka plastová ohebná prům 29 mm</t>
  </si>
  <si>
    <t>1029401275</t>
  </si>
  <si>
    <t>M-27</t>
  </si>
  <si>
    <t>Trubka plastová ohebná prům 36 mm</t>
  </si>
  <si>
    <t>1299189797</t>
  </si>
  <si>
    <t>M-28</t>
  </si>
  <si>
    <t>Lišta LV 40x40</t>
  </si>
  <si>
    <t>-1338430690</t>
  </si>
  <si>
    <t>D5</t>
  </si>
  <si>
    <t>EZS</t>
  </si>
  <si>
    <t>M-29</t>
  </si>
  <si>
    <t>Přepěťová ochrana typ 3 s filtrem</t>
  </si>
  <si>
    <t>-1988338607</t>
  </si>
  <si>
    <t>M-30</t>
  </si>
  <si>
    <t>Ústředna s GSM/GPRS/LAN komunikátorem a rádiovým modulem.</t>
  </si>
  <si>
    <t>-1546077197</t>
  </si>
  <si>
    <t>M-31</t>
  </si>
  <si>
    <t xml:space="preserve">Sběrnicový prístupový modul s displejem, klávesnicí a RFID </t>
  </si>
  <si>
    <t>-131288697</t>
  </si>
  <si>
    <t>M-32</t>
  </si>
  <si>
    <t xml:space="preserve">Sběrnicový PIR detektor pohybu </t>
  </si>
  <si>
    <t>-2082555577</t>
  </si>
  <si>
    <t>M-33</t>
  </si>
  <si>
    <t xml:space="preserve">Sběrnicový akustický detektor rozbití skla </t>
  </si>
  <si>
    <t>-792317622</t>
  </si>
  <si>
    <t>M-34</t>
  </si>
  <si>
    <t xml:space="preserve">Sběrnicový kombinovaný detektor kouře a teploty </t>
  </si>
  <si>
    <t>1730894095</t>
  </si>
  <si>
    <t>M-35</t>
  </si>
  <si>
    <t xml:space="preserve">Sběrnicový modul připojení drátového detektoru </t>
  </si>
  <si>
    <t>-296187906</t>
  </si>
  <si>
    <t>M-36</t>
  </si>
  <si>
    <t xml:space="preserve">Sběrnicová siréna vnitrní  </t>
  </si>
  <si>
    <t>1566142703</t>
  </si>
  <si>
    <t>M-37</t>
  </si>
  <si>
    <t>Sběrnicová siréna venkovní</t>
  </si>
  <si>
    <t>1913532110</t>
  </si>
  <si>
    <t>M-38</t>
  </si>
  <si>
    <t>Čtyř drátový plastový magnetický kontakt se sabotážní smyčkou, rozměry 54 x 13 x 13 mm, pracovní mezera max. 25 mm, barva bílá, typ NC, délka přívodního kabelu 3 m,</t>
  </si>
  <si>
    <t>-1879575311</t>
  </si>
  <si>
    <t>M-39</t>
  </si>
  <si>
    <t xml:space="preserve">Zdroj přídavný </t>
  </si>
  <si>
    <t>674025022</t>
  </si>
  <si>
    <t>M-40</t>
  </si>
  <si>
    <t>Akumulátor kapacita 18 Ah, nominální napětí 12 Vss, hmotnost 5,5 kg</t>
  </si>
  <si>
    <t>882628505</t>
  </si>
  <si>
    <t>M-41</t>
  </si>
  <si>
    <t>Rozbočovač sběrnice v montážní krabici</t>
  </si>
  <si>
    <t>285502477</t>
  </si>
  <si>
    <t>M-42</t>
  </si>
  <si>
    <t>172168791</t>
  </si>
  <si>
    <t>M-43</t>
  </si>
  <si>
    <t>1807345100</t>
  </si>
  <si>
    <t>M-44</t>
  </si>
  <si>
    <t>133136590</t>
  </si>
  <si>
    <t>M-45</t>
  </si>
  <si>
    <t>-43212313</t>
  </si>
  <si>
    <t>M-46</t>
  </si>
  <si>
    <t>1082643696</t>
  </si>
  <si>
    <t>M-47</t>
  </si>
  <si>
    <t>Kabel CC-11</t>
  </si>
  <si>
    <t>-1116832804</t>
  </si>
  <si>
    <t>M-48</t>
  </si>
  <si>
    <t>Ostatní instalační materiál</t>
  </si>
  <si>
    <t>1407487439</t>
  </si>
  <si>
    <t>M-49</t>
  </si>
  <si>
    <t>Oživení, proškolení, příprava technických podkladů</t>
  </si>
  <si>
    <t>1811218518</t>
  </si>
  <si>
    <t>M-50</t>
  </si>
  <si>
    <t>Výchozí revize položka obsahuje i náklady na použití měřících přístrojů a speciálního nářadí</t>
  </si>
  <si>
    <t>-848077296</t>
  </si>
  <si>
    <t>M-51</t>
  </si>
  <si>
    <t>Ukončení kabelů</t>
  </si>
  <si>
    <t>-10131300</t>
  </si>
  <si>
    <t>M-52</t>
  </si>
  <si>
    <t>Měření počítačové sítě, vystavení protokolu</t>
  </si>
  <si>
    <t>156178451</t>
  </si>
  <si>
    <t>M-53</t>
  </si>
  <si>
    <t>PD skutečného provedení</t>
  </si>
  <si>
    <t>-1322068145</t>
  </si>
  <si>
    <t>M-54</t>
  </si>
  <si>
    <t>Prořez 5%</t>
  </si>
  <si>
    <t>%</t>
  </si>
  <si>
    <t>-1844028831</t>
  </si>
  <si>
    <t>M-55</t>
  </si>
  <si>
    <t>Podružný materiál 3 %</t>
  </si>
  <si>
    <t>822976154</t>
  </si>
  <si>
    <t>M-56</t>
  </si>
  <si>
    <t>PPV 6%</t>
  </si>
  <si>
    <t>1780602221</t>
  </si>
  <si>
    <t>1.1.g - Elektroinstalace - silnoproud</t>
  </si>
  <si>
    <t xml:space="preserve">    D2 - Svítidlo včetně zdrojů</t>
  </si>
  <si>
    <t xml:space="preserve">    D5 - Materiál</t>
  </si>
  <si>
    <t xml:space="preserve">    D6 - Ostatní náklady</t>
  </si>
  <si>
    <t xml:space="preserve">Montáž rozváděčů  ocelplechových, plastových</t>
  </si>
  <si>
    <t>675460747</t>
  </si>
  <si>
    <t>Rozváděč R2</t>
  </si>
  <si>
    <t>-960379506</t>
  </si>
  <si>
    <t>Připojení bojleru</t>
  </si>
  <si>
    <t>1470152834</t>
  </si>
  <si>
    <t>Požární pěna</t>
  </si>
  <si>
    <t>403618772</t>
  </si>
  <si>
    <t>Svítidlo včetně zdrojů</t>
  </si>
  <si>
    <t>LED svítidlo přisazené, 1xLED 34W, 2600 lm, Ra80, 3000K, opálový kryt, IP40</t>
  </si>
  <si>
    <t>1863013276</t>
  </si>
  <si>
    <t>Žárovkové svítidlo přisazené, interiérové, mléčné sklo, montura polykarbonát, (1x LED 15W),IP43</t>
  </si>
  <si>
    <t>1900741048</t>
  </si>
  <si>
    <t>Žárovkové svítidlo přisazené, interiérové, mléčné sklo, montura polykarbonát, (2 x LED 15W),IP44</t>
  </si>
  <si>
    <t>-394965625</t>
  </si>
  <si>
    <t>LED svítidlo přisazené, 1xLED 30W, vestavný pohybový spínač, 3000K, mléčný kryt, IP54</t>
  </si>
  <si>
    <t>590096117</t>
  </si>
  <si>
    <t>Nouzové svítidlo přisazené s vestavěným akumulátorem 1xW LED, 1 hod, IP 44</t>
  </si>
  <si>
    <t>-568870778</t>
  </si>
  <si>
    <t>Sada piktogramů</t>
  </si>
  <si>
    <t>-192148510</t>
  </si>
  <si>
    <t>LED svítidlo přisazené, 1xLED 34W, 3960 lm, Ra80, 3000K, opálový kryt, IP40</t>
  </si>
  <si>
    <t>-475325879</t>
  </si>
  <si>
    <t>Řazení 01</t>
  </si>
  <si>
    <t>1285902322</t>
  </si>
  <si>
    <t>Řazení 05</t>
  </si>
  <si>
    <t>748897953</t>
  </si>
  <si>
    <t>Pohybový spínač přisazený, dosah min. 5 m, IP 54</t>
  </si>
  <si>
    <t>-794839109</t>
  </si>
  <si>
    <t>Tlačítko CENTRAL STOP v prosklené skříňce</t>
  </si>
  <si>
    <t>387141434</t>
  </si>
  <si>
    <t>Jednoduchá zapuštěná</t>
  </si>
  <si>
    <t>-617608122</t>
  </si>
  <si>
    <t>Jednoduchá zapuštěná s přepěťovou ochranou</t>
  </si>
  <si>
    <t>1954957242</t>
  </si>
  <si>
    <t>Dvojzásuvka zapuštěná s natočenými horními zdířkami</t>
  </si>
  <si>
    <t>-597451349</t>
  </si>
  <si>
    <t xml:space="preserve">Dvojzásuvka s přepěťovou ochranou  s natočenými horními zdířkami</t>
  </si>
  <si>
    <t>1599314805</t>
  </si>
  <si>
    <t>Materiál</t>
  </si>
  <si>
    <t>Svorkovnice ochranného pospojování</t>
  </si>
  <si>
    <t>2071328785</t>
  </si>
  <si>
    <t>-256657711</t>
  </si>
  <si>
    <t>-1817918506</t>
  </si>
  <si>
    <t>1612887302</t>
  </si>
  <si>
    <t>Krabicová rozvodka prům 97 mm</t>
  </si>
  <si>
    <t>322971879</t>
  </si>
  <si>
    <t>401642493</t>
  </si>
  <si>
    <t>Krabicová rozvodka nástěnná vč svorek, IP 54</t>
  </si>
  <si>
    <t>-572414241</t>
  </si>
  <si>
    <t>Vodič CYA 4</t>
  </si>
  <si>
    <t>248072976</t>
  </si>
  <si>
    <t>Vodič CYA 6</t>
  </si>
  <si>
    <t>-1715693584</t>
  </si>
  <si>
    <t>Vodič CYA 16</t>
  </si>
  <si>
    <t>563924982</t>
  </si>
  <si>
    <t>Vodič CYA 25</t>
  </si>
  <si>
    <t>1580867706</t>
  </si>
  <si>
    <t xml:space="preserve">Svorka </t>
  </si>
  <si>
    <t>236824658</t>
  </si>
  <si>
    <t>89678380</t>
  </si>
  <si>
    <t>Trubka plastová ohebná prům 42 mm</t>
  </si>
  <si>
    <t>-1390525835</t>
  </si>
  <si>
    <t>Trubka plastová ohebná prům 50 mm</t>
  </si>
  <si>
    <t>-1519559250</t>
  </si>
  <si>
    <t>Lišta LV 40x15</t>
  </si>
  <si>
    <t>-1735546647</t>
  </si>
  <si>
    <t>640305283</t>
  </si>
  <si>
    <t>Ocelové konstrukce</t>
  </si>
  <si>
    <t>-1585428170</t>
  </si>
  <si>
    <t>430755158</t>
  </si>
  <si>
    <t>Kabel CYKY 2Dx1,5</t>
  </si>
  <si>
    <t>595421818</t>
  </si>
  <si>
    <t>Kabel CYKY 3Ax1,5</t>
  </si>
  <si>
    <t>-729569945</t>
  </si>
  <si>
    <t>1665129338</t>
  </si>
  <si>
    <t>314*0,9 'Přepočtené koeficientem množství</t>
  </si>
  <si>
    <t>Kabel CYKY 3Cx2,5</t>
  </si>
  <si>
    <t>-2126123223</t>
  </si>
  <si>
    <t>468*0,9 'Přepočtené koeficientem množství</t>
  </si>
  <si>
    <t>Kabel CYKY 4Dx1,5</t>
  </si>
  <si>
    <t>-2097107352</t>
  </si>
  <si>
    <t>Kabel CYKY 5Cx1,5</t>
  </si>
  <si>
    <t>-1128855421</t>
  </si>
  <si>
    <t>62*0,9 'Přepočtené koeficientem množství</t>
  </si>
  <si>
    <t>Kabel CYKY 5Cx2,5</t>
  </si>
  <si>
    <t>-1516024551</t>
  </si>
  <si>
    <t>Kabel CYKY 5Cx4</t>
  </si>
  <si>
    <t>1297106351</t>
  </si>
  <si>
    <t>Kabel CYKY 5Cx6</t>
  </si>
  <si>
    <t>-280213831</t>
  </si>
  <si>
    <t>Kabel CYKY 4Bx10</t>
  </si>
  <si>
    <t>-2032164885</t>
  </si>
  <si>
    <t>Kabel CYKY 4Bx16</t>
  </si>
  <si>
    <t>1193114888</t>
  </si>
  <si>
    <t>Kabel CYKY 7Cx1,5</t>
  </si>
  <si>
    <t>1254906536</t>
  </si>
  <si>
    <t>Kabel JYTY 4x1</t>
  </si>
  <si>
    <t>1111830496</t>
  </si>
  <si>
    <t>Kabel CHKE – V 2x1,5</t>
  </si>
  <si>
    <t>-1449061970</t>
  </si>
  <si>
    <t>Kabel SYKFY 2x2x0,5</t>
  </si>
  <si>
    <t>-1102904464</t>
  </si>
  <si>
    <t>174*0,8 'Přepočtené koeficientem množství</t>
  </si>
  <si>
    <t>1381054778</t>
  </si>
  <si>
    <t>Ukončení vodičů</t>
  </si>
  <si>
    <t>-196152126</t>
  </si>
  <si>
    <t>D6</t>
  </si>
  <si>
    <t>Ostatní náklady</t>
  </si>
  <si>
    <t>Měření impedance smyčky 3fáz</t>
  </si>
  <si>
    <t>-752023233</t>
  </si>
  <si>
    <t>Měření impedance smyčky 1fáz</t>
  </si>
  <si>
    <t>-1734788360</t>
  </si>
  <si>
    <t>67</t>
  </si>
  <si>
    <t>Výchozí revize</t>
  </si>
  <si>
    <t>1815458739</t>
  </si>
  <si>
    <t>Měření osvětlenosti soustavy</t>
  </si>
  <si>
    <t>1765765385</t>
  </si>
  <si>
    <t xml:space="preserve">Podružný materiál </t>
  </si>
  <si>
    <t>695272074</t>
  </si>
  <si>
    <t>Montáž na stávajících zařízeních, demontáže - pro silno/slaboproud</t>
  </si>
  <si>
    <t>hod</t>
  </si>
  <si>
    <t>1910860263</t>
  </si>
  <si>
    <t>Zednické práce - pro silno/slaboproud</t>
  </si>
  <si>
    <t>1547781862</t>
  </si>
  <si>
    <t>Lehké přenosné lešení do 1,2m - pro silno/slaboproud</t>
  </si>
  <si>
    <t>-418039638</t>
  </si>
  <si>
    <t>Likvidace odpadu – kontejner - pro silno/slaboproud</t>
  </si>
  <si>
    <t>-839845415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</si>
</sst>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horizontal="left"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2" borderId="19" xfId="0" applyFont="1" applyFill="1" applyBorder="1" applyAlignment="1" applyProtection="1">
      <alignment horizontal="left" vertical="center"/>
      <protection locked="0"/>
    </xf>
    <xf numFmtId="0" fontId="37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36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37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38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39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40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41</v>
      </c>
      <c r="E29" s="48"/>
      <c r="F29" s="33" t="s">
        <v>42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43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44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45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46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47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48</v>
      </c>
      <c r="U35" s="55"/>
      <c r="V35" s="55"/>
      <c r="W35" s="55"/>
      <c r="X35" s="57" t="s">
        <v>49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50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51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52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53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52</v>
      </c>
      <c r="AI60" s="43"/>
      <c r="AJ60" s="43"/>
      <c r="AK60" s="43"/>
      <c r="AL60" s="43"/>
      <c r="AM60" s="65" t="s">
        <v>53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54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55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52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53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52</v>
      </c>
      <c r="AI75" s="43"/>
      <c r="AJ75" s="43"/>
      <c r="AK75" s="43"/>
      <c r="AL75" s="43"/>
      <c r="AM75" s="65" t="s">
        <v>53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56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010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Revitalizace školní družiny v Milíně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Školní 248, 262 31 Milín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10. 12. 2020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Obec Milín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JM CONSTRUCTION, s.r.o.</v>
      </c>
      <c r="AN89" s="72"/>
      <c r="AO89" s="72"/>
      <c r="AP89" s="72"/>
      <c r="AQ89" s="41"/>
      <c r="AR89" s="45"/>
      <c r="AS89" s="82" t="s">
        <v>57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58</v>
      </c>
      <c r="D92" s="95"/>
      <c r="E92" s="95"/>
      <c r="F92" s="95"/>
      <c r="G92" s="95"/>
      <c r="H92" s="96"/>
      <c r="I92" s="97" t="s">
        <v>59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60</v>
      </c>
      <c r="AH92" s="95"/>
      <c r="AI92" s="95"/>
      <c r="AJ92" s="95"/>
      <c r="AK92" s="95"/>
      <c r="AL92" s="95"/>
      <c r="AM92" s="95"/>
      <c r="AN92" s="97" t="s">
        <v>61</v>
      </c>
      <c r="AO92" s="95"/>
      <c r="AP92" s="99"/>
      <c r="AQ92" s="100" t="s">
        <v>62</v>
      </c>
      <c r="AR92" s="45"/>
      <c r="AS92" s="101" t="s">
        <v>63</v>
      </c>
      <c r="AT92" s="102" t="s">
        <v>64</v>
      </c>
      <c r="AU92" s="102" t="s">
        <v>65</v>
      </c>
      <c r="AV92" s="102" t="s">
        <v>66</v>
      </c>
      <c r="AW92" s="102" t="s">
        <v>67</v>
      </c>
      <c r="AX92" s="102" t="s">
        <v>68</v>
      </c>
      <c r="AY92" s="102" t="s">
        <v>69</v>
      </c>
      <c r="AZ92" s="102" t="s">
        <v>70</v>
      </c>
      <c r="BA92" s="102" t="s">
        <v>71</v>
      </c>
      <c r="BB92" s="102" t="s">
        <v>72</v>
      </c>
      <c r="BC92" s="102" t="s">
        <v>73</v>
      </c>
      <c r="BD92" s="103" t="s">
        <v>74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75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76</v>
      </c>
      <c r="BT94" s="118" t="s">
        <v>77</v>
      </c>
      <c r="BU94" s="119" t="s">
        <v>78</v>
      </c>
      <c r="BV94" s="118" t="s">
        <v>79</v>
      </c>
      <c r="BW94" s="118" t="s">
        <v>5</v>
      </c>
      <c r="BX94" s="118" t="s">
        <v>80</v>
      </c>
      <c r="CL94" s="118" t="s">
        <v>1</v>
      </c>
    </row>
    <row r="95" s="7" customFormat="1" ht="16.5" customHeight="1">
      <c r="A95" s="7"/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83</v>
      </c>
      <c r="AR95" s="127"/>
      <c r="AS95" s="128">
        <f>ROUND(AS96,2)</f>
        <v>0</v>
      </c>
      <c r="AT95" s="129">
        <f>ROUND(SUM(AV95:AW95),2)</f>
        <v>0</v>
      </c>
      <c r="AU95" s="130">
        <f>ROUND(AU96,5)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ROUND(AZ96,2)</f>
        <v>0</v>
      </c>
      <c r="BA95" s="129">
        <f>ROUND(BA96,2)</f>
        <v>0</v>
      </c>
      <c r="BB95" s="129">
        <f>ROUND(BB96,2)</f>
        <v>0</v>
      </c>
      <c r="BC95" s="129">
        <f>ROUND(BC96,2)</f>
        <v>0</v>
      </c>
      <c r="BD95" s="131">
        <f>ROUND(BD96,2)</f>
        <v>0</v>
      </c>
      <c r="BE95" s="7"/>
      <c r="BS95" s="132" t="s">
        <v>76</v>
      </c>
      <c r="BT95" s="132" t="s">
        <v>81</v>
      </c>
      <c r="BU95" s="132" t="s">
        <v>78</v>
      </c>
      <c r="BV95" s="132" t="s">
        <v>79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4"/>
      <c r="B96" s="71"/>
      <c r="C96" s="133"/>
      <c r="D96" s="133"/>
      <c r="E96" s="134" t="s">
        <v>86</v>
      </c>
      <c r="F96" s="134"/>
      <c r="G96" s="134"/>
      <c r="H96" s="134"/>
      <c r="I96" s="134"/>
      <c r="J96" s="133"/>
      <c r="K96" s="134" t="s">
        <v>87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ROUND(SUM(AG97:AG103),2)</f>
        <v>0</v>
      </c>
      <c r="AH96" s="133"/>
      <c r="AI96" s="133"/>
      <c r="AJ96" s="133"/>
      <c r="AK96" s="133"/>
      <c r="AL96" s="133"/>
      <c r="AM96" s="133"/>
      <c r="AN96" s="136">
        <f>SUM(AG96,AT96)</f>
        <v>0</v>
      </c>
      <c r="AO96" s="133"/>
      <c r="AP96" s="133"/>
      <c r="AQ96" s="137" t="s">
        <v>88</v>
      </c>
      <c r="AR96" s="73"/>
      <c r="AS96" s="138">
        <f>ROUND(SUM(AS97:AS103),2)</f>
        <v>0</v>
      </c>
      <c r="AT96" s="139">
        <f>ROUND(SUM(AV96:AW96),2)</f>
        <v>0</v>
      </c>
      <c r="AU96" s="140">
        <f>ROUND(SUM(AU97:AU103),5)</f>
        <v>0</v>
      </c>
      <c r="AV96" s="139">
        <f>ROUND(AZ96*L29,2)</f>
        <v>0</v>
      </c>
      <c r="AW96" s="139">
        <f>ROUND(BA96*L30,2)</f>
        <v>0</v>
      </c>
      <c r="AX96" s="139">
        <f>ROUND(BB96*L29,2)</f>
        <v>0</v>
      </c>
      <c r="AY96" s="139">
        <f>ROUND(BC96*L30,2)</f>
        <v>0</v>
      </c>
      <c r="AZ96" s="139">
        <f>ROUND(SUM(AZ97:AZ103),2)</f>
        <v>0</v>
      </c>
      <c r="BA96" s="139">
        <f>ROUND(SUM(BA97:BA103),2)</f>
        <v>0</v>
      </c>
      <c r="BB96" s="139">
        <f>ROUND(SUM(BB97:BB103),2)</f>
        <v>0</v>
      </c>
      <c r="BC96" s="139">
        <f>ROUND(SUM(BC97:BC103),2)</f>
        <v>0</v>
      </c>
      <c r="BD96" s="141">
        <f>ROUND(SUM(BD97:BD103),2)</f>
        <v>0</v>
      </c>
      <c r="BE96" s="4"/>
      <c r="BS96" s="142" t="s">
        <v>76</v>
      </c>
      <c r="BT96" s="142" t="s">
        <v>85</v>
      </c>
      <c r="BU96" s="142" t="s">
        <v>78</v>
      </c>
      <c r="BV96" s="142" t="s">
        <v>79</v>
      </c>
      <c r="BW96" s="142" t="s">
        <v>89</v>
      </c>
      <c r="BX96" s="142" t="s">
        <v>84</v>
      </c>
      <c r="CL96" s="142" t="s">
        <v>1</v>
      </c>
    </row>
    <row r="97" s="4" customFormat="1" ht="16.5" customHeight="1">
      <c r="A97" s="143" t="s">
        <v>90</v>
      </c>
      <c r="B97" s="71"/>
      <c r="C97" s="133"/>
      <c r="D97" s="133"/>
      <c r="E97" s="133"/>
      <c r="F97" s="134" t="s">
        <v>91</v>
      </c>
      <c r="G97" s="134"/>
      <c r="H97" s="134"/>
      <c r="I97" s="134"/>
      <c r="J97" s="134"/>
      <c r="K97" s="133"/>
      <c r="L97" s="134" t="s">
        <v>92</v>
      </c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6">
        <f>'1.1.a - Architektonicko s...'!J34</f>
        <v>0</v>
      </c>
      <c r="AH97" s="133"/>
      <c r="AI97" s="133"/>
      <c r="AJ97" s="133"/>
      <c r="AK97" s="133"/>
      <c r="AL97" s="133"/>
      <c r="AM97" s="133"/>
      <c r="AN97" s="136">
        <f>SUM(AG97,AT97)</f>
        <v>0</v>
      </c>
      <c r="AO97" s="133"/>
      <c r="AP97" s="133"/>
      <c r="AQ97" s="137" t="s">
        <v>88</v>
      </c>
      <c r="AR97" s="73"/>
      <c r="AS97" s="138">
        <v>0</v>
      </c>
      <c r="AT97" s="139">
        <f>ROUND(SUM(AV97:AW97),2)</f>
        <v>0</v>
      </c>
      <c r="AU97" s="140">
        <f>'1.1.a - Architektonicko s...'!P150</f>
        <v>0</v>
      </c>
      <c r="AV97" s="139">
        <f>'1.1.a - Architektonicko s...'!J37</f>
        <v>0</v>
      </c>
      <c r="AW97" s="139">
        <f>'1.1.a - Architektonicko s...'!J38</f>
        <v>0</v>
      </c>
      <c r="AX97" s="139">
        <f>'1.1.a - Architektonicko s...'!J39</f>
        <v>0</v>
      </c>
      <c r="AY97" s="139">
        <f>'1.1.a - Architektonicko s...'!J40</f>
        <v>0</v>
      </c>
      <c r="AZ97" s="139">
        <f>'1.1.a - Architektonicko s...'!F37</f>
        <v>0</v>
      </c>
      <c r="BA97" s="139">
        <f>'1.1.a - Architektonicko s...'!F38</f>
        <v>0</v>
      </c>
      <c r="BB97" s="139">
        <f>'1.1.a - Architektonicko s...'!F39</f>
        <v>0</v>
      </c>
      <c r="BC97" s="139">
        <f>'1.1.a - Architektonicko s...'!F40</f>
        <v>0</v>
      </c>
      <c r="BD97" s="141">
        <f>'1.1.a - Architektonicko s...'!F41</f>
        <v>0</v>
      </c>
      <c r="BE97" s="4"/>
      <c r="BT97" s="142" t="s">
        <v>93</v>
      </c>
      <c r="BV97" s="142" t="s">
        <v>79</v>
      </c>
      <c r="BW97" s="142" t="s">
        <v>94</v>
      </c>
      <c r="BX97" s="142" t="s">
        <v>89</v>
      </c>
      <c r="CL97" s="142" t="s">
        <v>1</v>
      </c>
    </row>
    <row r="98" s="4" customFormat="1" ht="16.5" customHeight="1">
      <c r="A98" s="143" t="s">
        <v>90</v>
      </c>
      <c r="B98" s="71"/>
      <c r="C98" s="133"/>
      <c r="D98" s="133"/>
      <c r="E98" s="133"/>
      <c r="F98" s="134" t="s">
        <v>95</v>
      </c>
      <c r="G98" s="134"/>
      <c r="H98" s="134"/>
      <c r="I98" s="134"/>
      <c r="J98" s="134"/>
      <c r="K98" s="133"/>
      <c r="L98" s="134" t="s">
        <v>96</v>
      </c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6">
        <f>'1.1.b - Opěrná stěna'!J34</f>
        <v>0</v>
      </c>
      <c r="AH98" s="133"/>
      <c r="AI98" s="133"/>
      <c r="AJ98" s="133"/>
      <c r="AK98" s="133"/>
      <c r="AL98" s="133"/>
      <c r="AM98" s="133"/>
      <c r="AN98" s="136">
        <f>SUM(AG98,AT98)</f>
        <v>0</v>
      </c>
      <c r="AO98" s="133"/>
      <c r="AP98" s="133"/>
      <c r="AQ98" s="137" t="s">
        <v>88</v>
      </c>
      <c r="AR98" s="73"/>
      <c r="AS98" s="138">
        <v>0</v>
      </c>
      <c r="AT98" s="139">
        <f>ROUND(SUM(AV98:AW98),2)</f>
        <v>0</v>
      </c>
      <c r="AU98" s="140">
        <f>'1.1.b - Opěrná stěna'!P130</f>
        <v>0</v>
      </c>
      <c r="AV98" s="139">
        <f>'1.1.b - Opěrná stěna'!J37</f>
        <v>0</v>
      </c>
      <c r="AW98" s="139">
        <f>'1.1.b - Opěrná stěna'!J38</f>
        <v>0</v>
      </c>
      <c r="AX98" s="139">
        <f>'1.1.b - Opěrná stěna'!J39</f>
        <v>0</v>
      </c>
      <c r="AY98" s="139">
        <f>'1.1.b - Opěrná stěna'!J40</f>
        <v>0</v>
      </c>
      <c r="AZ98" s="139">
        <f>'1.1.b - Opěrná stěna'!F37</f>
        <v>0</v>
      </c>
      <c r="BA98" s="139">
        <f>'1.1.b - Opěrná stěna'!F38</f>
        <v>0</v>
      </c>
      <c r="BB98" s="139">
        <f>'1.1.b - Opěrná stěna'!F39</f>
        <v>0</v>
      </c>
      <c r="BC98" s="139">
        <f>'1.1.b - Opěrná stěna'!F40</f>
        <v>0</v>
      </c>
      <c r="BD98" s="141">
        <f>'1.1.b - Opěrná stěna'!F41</f>
        <v>0</v>
      </c>
      <c r="BE98" s="4"/>
      <c r="BT98" s="142" t="s">
        <v>93</v>
      </c>
      <c r="BV98" s="142" t="s">
        <v>79</v>
      </c>
      <c r="BW98" s="142" t="s">
        <v>97</v>
      </c>
      <c r="BX98" s="142" t="s">
        <v>89</v>
      </c>
      <c r="CL98" s="142" t="s">
        <v>1</v>
      </c>
    </row>
    <row r="99" s="4" customFormat="1" ht="16.5" customHeight="1">
      <c r="A99" s="143" t="s">
        <v>90</v>
      </c>
      <c r="B99" s="71"/>
      <c r="C99" s="133"/>
      <c r="D99" s="133"/>
      <c r="E99" s="133"/>
      <c r="F99" s="134" t="s">
        <v>98</v>
      </c>
      <c r="G99" s="134"/>
      <c r="H99" s="134"/>
      <c r="I99" s="134"/>
      <c r="J99" s="134"/>
      <c r="K99" s="133"/>
      <c r="L99" s="134" t="s">
        <v>99</v>
      </c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6">
        <f>'1.1.c - Zdravotechnika'!J34</f>
        <v>0</v>
      </c>
      <c r="AH99" s="133"/>
      <c r="AI99" s="133"/>
      <c r="AJ99" s="133"/>
      <c r="AK99" s="133"/>
      <c r="AL99" s="133"/>
      <c r="AM99" s="133"/>
      <c r="AN99" s="136">
        <f>SUM(AG99,AT99)</f>
        <v>0</v>
      </c>
      <c r="AO99" s="133"/>
      <c r="AP99" s="133"/>
      <c r="AQ99" s="137" t="s">
        <v>88</v>
      </c>
      <c r="AR99" s="73"/>
      <c r="AS99" s="138">
        <v>0</v>
      </c>
      <c r="AT99" s="139">
        <f>ROUND(SUM(AV99:AW99),2)</f>
        <v>0</v>
      </c>
      <c r="AU99" s="140">
        <f>'1.1.c - Zdravotechnika'!P129</f>
        <v>0</v>
      </c>
      <c r="AV99" s="139">
        <f>'1.1.c - Zdravotechnika'!J37</f>
        <v>0</v>
      </c>
      <c r="AW99" s="139">
        <f>'1.1.c - Zdravotechnika'!J38</f>
        <v>0</v>
      </c>
      <c r="AX99" s="139">
        <f>'1.1.c - Zdravotechnika'!J39</f>
        <v>0</v>
      </c>
      <c r="AY99" s="139">
        <f>'1.1.c - Zdravotechnika'!J40</f>
        <v>0</v>
      </c>
      <c r="AZ99" s="139">
        <f>'1.1.c - Zdravotechnika'!F37</f>
        <v>0</v>
      </c>
      <c r="BA99" s="139">
        <f>'1.1.c - Zdravotechnika'!F38</f>
        <v>0</v>
      </c>
      <c r="BB99" s="139">
        <f>'1.1.c - Zdravotechnika'!F39</f>
        <v>0</v>
      </c>
      <c r="BC99" s="139">
        <f>'1.1.c - Zdravotechnika'!F40</f>
        <v>0</v>
      </c>
      <c r="BD99" s="141">
        <f>'1.1.c - Zdravotechnika'!F41</f>
        <v>0</v>
      </c>
      <c r="BE99" s="4"/>
      <c r="BT99" s="142" t="s">
        <v>93</v>
      </c>
      <c r="BV99" s="142" t="s">
        <v>79</v>
      </c>
      <c r="BW99" s="142" t="s">
        <v>100</v>
      </c>
      <c r="BX99" s="142" t="s">
        <v>89</v>
      </c>
      <c r="CL99" s="142" t="s">
        <v>1</v>
      </c>
    </row>
    <row r="100" s="4" customFormat="1" ht="16.5" customHeight="1">
      <c r="A100" s="143" t="s">
        <v>90</v>
      </c>
      <c r="B100" s="71"/>
      <c r="C100" s="133"/>
      <c r="D100" s="133"/>
      <c r="E100" s="133"/>
      <c r="F100" s="134" t="s">
        <v>101</v>
      </c>
      <c r="G100" s="134"/>
      <c r="H100" s="134"/>
      <c r="I100" s="134"/>
      <c r="J100" s="134"/>
      <c r="K100" s="133"/>
      <c r="L100" s="134" t="s">
        <v>102</v>
      </c>
      <c r="M100" s="134"/>
      <c r="N100" s="134"/>
      <c r="O100" s="134"/>
      <c r="P100" s="134"/>
      <c r="Q100" s="134"/>
      <c r="R100" s="134"/>
      <c r="S100" s="134"/>
      <c r="T100" s="134"/>
      <c r="U100" s="134"/>
      <c r="V100" s="134"/>
      <c r="W100" s="134"/>
      <c r="X100" s="134"/>
      <c r="Y100" s="134"/>
      <c r="Z100" s="134"/>
      <c r="AA100" s="134"/>
      <c r="AB100" s="134"/>
      <c r="AC100" s="134"/>
      <c r="AD100" s="134"/>
      <c r="AE100" s="134"/>
      <c r="AF100" s="134"/>
      <c r="AG100" s="136">
        <f>'1.1.d - Vzduchotechnika'!J34</f>
        <v>0</v>
      </c>
      <c r="AH100" s="133"/>
      <c r="AI100" s="133"/>
      <c r="AJ100" s="133"/>
      <c r="AK100" s="133"/>
      <c r="AL100" s="133"/>
      <c r="AM100" s="133"/>
      <c r="AN100" s="136">
        <f>SUM(AG100,AT100)</f>
        <v>0</v>
      </c>
      <c r="AO100" s="133"/>
      <c r="AP100" s="133"/>
      <c r="AQ100" s="137" t="s">
        <v>88</v>
      </c>
      <c r="AR100" s="73"/>
      <c r="AS100" s="138">
        <v>0</v>
      </c>
      <c r="AT100" s="139">
        <f>ROUND(SUM(AV100:AW100),2)</f>
        <v>0</v>
      </c>
      <c r="AU100" s="140">
        <f>'1.1.d - Vzduchotechnika'!P126</f>
        <v>0</v>
      </c>
      <c r="AV100" s="139">
        <f>'1.1.d - Vzduchotechnika'!J37</f>
        <v>0</v>
      </c>
      <c r="AW100" s="139">
        <f>'1.1.d - Vzduchotechnika'!J38</f>
        <v>0</v>
      </c>
      <c r="AX100" s="139">
        <f>'1.1.d - Vzduchotechnika'!J39</f>
        <v>0</v>
      </c>
      <c r="AY100" s="139">
        <f>'1.1.d - Vzduchotechnika'!J40</f>
        <v>0</v>
      </c>
      <c r="AZ100" s="139">
        <f>'1.1.d - Vzduchotechnika'!F37</f>
        <v>0</v>
      </c>
      <c r="BA100" s="139">
        <f>'1.1.d - Vzduchotechnika'!F38</f>
        <v>0</v>
      </c>
      <c r="BB100" s="139">
        <f>'1.1.d - Vzduchotechnika'!F39</f>
        <v>0</v>
      </c>
      <c r="BC100" s="139">
        <f>'1.1.d - Vzduchotechnika'!F40</f>
        <v>0</v>
      </c>
      <c r="BD100" s="141">
        <f>'1.1.d - Vzduchotechnika'!F41</f>
        <v>0</v>
      </c>
      <c r="BE100" s="4"/>
      <c r="BT100" s="142" t="s">
        <v>93</v>
      </c>
      <c r="BV100" s="142" t="s">
        <v>79</v>
      </c>
      <c r="BW100" s="142" t="s">
        <v>103</v>
      </c>
      <c r="BX100" s="142" t="s">
        <v>89</v>
      </c>
      <c r="CL100" s="142" t="s">
        <v>1</v>
      </c>
    </row>
    <row r="101" s="4" customFormat="1" ht="16.5" customHeight="1">
      <c r="A101" s="143" t="s">
        <v>90</v>
      </c>
      <c r="B101" s="71"/>
      <c r="C101" s="133"/>
      <c r="D101" s="133"/>
      <c r="E101" s="133"/>
      <c r="F101" s="134" t="s">
        <v>104</v>
      </c>
      <c r="G101" s="134"/>
      <c r="H101" s="134"/>
      <c r="I101" s="134"/>
      <c r="J101" s="134"/>
      <c r="K101" s="133"/>
      <c r="L101" s="134" t="s">
        <v>105</v>
      </c>
      <c r="M101" s="134"/>
      <c r="N101" s="134"/>
      <c r="O101" s="134"/>
      <c r="P101" s="134"/>
      <c r="Q101" s="134"/>
      <c r="R101" s="134"/>
      <c r="S101" s="134"/>
      <c r="T101" s="134"/>
      <c r="U101" s="134"/>
      <c r="V101" s="134"/>
      <c r="W101" s="134"/>
      <c r="X101" s="134"/>
      <c r="Y101" s="134"/>
      <c r="Z101" s="134"/>
      <c r="AA101" s="134"/>
      <c r="AB101" s="134"/>
      <c r="AC101" s="134"/>
      <c r="AD101" s="134"/>
      <c r="AE101" s="134"/>
      <c r="AF101" s="134"/>
      <c r="AG101" s="136">
        <f>'1.1.e - Vytápění'!J34</f>
        <v>0</v>
      </c>
      <c r="AH101" s="133"/>
      <c r="AI101" s="133"/>
      <c r="AJ101" s="133"/>
      <c r="AK101" s="133"/>
      <c r="AL101" s="133"/>
      <c r="AM101" s="133"/>
      <c r="AN101" s="136">
        <f>SUM(AG101,AT101)</f>
        <v>0</v>
      </c>
      <c r="AO101" s="133"/>
      <c r="AP101" s="133"/>
      <c r="AQ101" s="137" t="s">
        <v>88</v>
      </c>
      <c r="AR101" s="73"/>
      <c r="AS101" s="138">
        <v>0</v>
      </c>
      <c r="AT101" s="139">
        <f>ROUND(SUM(AV101:AW101),2)</f>
        <v>0</v>
      </c>
      <c r="AU101" s="140">
        <f>'1.1.e - Vytápění'!P133</f>
        <v>0</v>
      </c>
      <c r="AV101" s="139">
        <f>'1.1.e - Vytápění'!J37</f>
        <v>0</v>
      </c>
      <c r="AW101" s="139">
        <f>'1.1.e - Vytápění'!J38</f>
        <v>0</v>
      </c>
      <c r="AX101" s="139">
        <f>'1.1.e - Vytápění'!J39</f>
        <v>0</v>
      </c>
      <c r="AY101" s="139">
        <f>'1.1.e - Vytápění'!J40</f>
        <v>0</v>
      </c>
      <c r="AZ101" s="139">
        <f>'1.1.e - Vytápění'!F37</f>
        <v>0</v>
      </c>
      <c r="BA101" s="139">
        <f>'1.1.e - Vytápění'!F38</f>
        <v>0</v>
      </c>
      <c r="BB101" s="139">
        <f>'1.1.e - Vytápění'!F39</f>
        <v>0</v>
      </c>
      <c r="BC101" s="139">
        <f>'1.1.e - Vytápění'!F40</f>
        <v>0</v>
      </c>
      <c r="BD101" s="141">
        <f>'1.1.e - Vytápění'!F41</f>
        <v>0</v>
      </c>
      <c r="BE101" s="4"/>
      <c r="BT101" s="142" t="s">
        <v>93</v>
      </c>
      <c r="BV101" s="142" t="s">
        <v>79</v>
      </c>
      <c r="BW101" s="142" t="s">
        <v>106</v>
      </c>
      <c r="BX101" s="142" t="s">
        <v>89</v>
      </c>
      <c r="CL101" s="142" t="s">
        <v>1</v>
      </c>
    </row>
    <row r="102" s="4" customFormat="1" ht="16.5" customHeight="1">
      <c r="A102" s="143" t="s">
        <v>90</v>
      </c>
      <c r="B102" s="71"/>
      <c r="C102" s="133"/>
      <c r="D102" s="133"/>
      <c r="E102" s="133"/>
      <c r="F102" s="134" t="s">
        <v>107</v>
      </c>
      <c r="G102" s="134"/>
      <c r="H102" s="134"/>
      <c r="I102" s="134"/>
      <c r="J102" s="134"/>
      <c r="K102" s="133"/>
      <c r="L102" s="134" t="s">
        <v>108</v>
      </c>
      <c r="M102" s="134"/>
      <c r="N102" s="134"/>
      <c r="O102" s="134"/>
      <c r="P102" s="134"/>
      <c r="Q102" s="134"/>
      <c r="R102" s="134"/>
      <c r="S102" s="134"/>
      <c r="T102" s="134"/>
      <c r="U102" s="134"/>
      <c r="V102" s="134"/>
      <c r="W102" s="134"/>
      <c r="X102" s="134"/>
      <c r="Y102" s="134"/>
      <c r="Z102" s="134"/>
      <c r="AA102" s="134"/>
      <c r="AB102" s="134"/>
      <c r="AC102" s="134"/>
      <c r="AD102" s="134"/>
      <c r="AE102" s="134"/>
      <c r="AF102" s="134"/>
      <c r="AG102" s="136">
        <f>'1.1.f - Elektroinstalace ...'!J34</f>
        <v>0</v>
      </c>
      <c r="AH102" s="133"/>
      <c r="AI102" s="133"/>
      <c r="AJ102" s="133"/>
      <c r="AK102" s="133"/>
      <c r="AL102" s="133"/>
      <c r="AM102" s="133"/>
      <c r="AN102" s="136">
        <f>SUM(AG102,AT102)</f>
        <v>0</v>
      </c>
      <c r="AO102" s="133"/>
      <c r="AP102" s="133"/>
      <c r="AQ102" s="137" t="s">
        <v>88</v>
      </c>
      <c r="AR102" s="73"/>
      <c r="AS102" s="138">
        <v>0</v>
      </c>
      <c r="AT102" s="139">
        <f>ROUND(SUM(AV102:AW102),2)</f>
        <v>0</v>
      </c>
      <c r="AU102" s="140">
        <f>'1.1.f - Elektroinstalace ...'!P130</f>
        <v>0</v>
      </c>
      <c r="AV102" s="139">
        <f>'1.1.f - Elektroinstalace ...'!J37</f>
        <v>0</v>
      </c>
      <c r="AW102" s="139">
        <f>'1.1.f - Elektroinstalace ...'!J38</f>
        <v>0</v>
      </c>
      <c r="AX102" s="139">
        <f>'1.1.f - Elektroinstalace ...'!J39</f>
        <v>0</v>
      </c>
      <c r="AY102" s="139">
        <f>'1.1.f - Elektroinstalace ...'!J40</f>
        <v>0</v>
      </c>
      <c r="AZ102" s="139">
        <f>'1.1.f - Elektroinstalace ...'!F37</f>
        <v>0</v>
      </c>
      <c r="BA102" s="139">
        <f>'1.1.f - Elektroinstalace ...'!F38</f>
        <v>0</v>
      </c>
      <c r="BB102" s="139">
        <f>'1.1.f - Elektroinstalace ...'!F39</f>
        <v>0</v>
      </c>
      <c r="BC102" s="139">
        <f>'1.1.f - Elektroinstalace ...'!F40</f>
        <v>0</v>
      </c>
      <c r="BD102" s="141">
        <f>'1.1.f - Elektroinstalace ...'!F41</f>
        <v>0</v>
      </c>
      <c r="BE102" s="4"/>
      <c r="BT102" s="142" t="s">
        <v>93</v>
      </c>
      <c r="BV102" s="142" t="s">
        <v>79</v>
      </c>
      <c r="BW102" s="142" t="s">
        <v>109</v>
      </c>
      <c r="BX102" s="142" t="s">
        <v>89</v>
      </c>
      <c r="CL102" s="142" t="s">
        <v>1</v>
      </c>
    </row>
    <row r="103" s="4" customFormat="1" ht="16.5" customHeight="1">
      <c r="A103" s="143" t="s">
        <v>90</v>
      </c>
      <c r="B103" s="71"/>
      <c r="C103" s="133"/>
      <c r="D103" s="133"/>
      <c r="E103" s="133"/>
      <c r="F103" s="134" t="s">
        <v>110</v>
      </c>
      <c r="G103" s="134"/>
      <c r="H103" s="134"/>
      <c r="I103" s="134"/>
      <c r="J103" s="134"/>
      <c r="K103" s="133"/>
      <c r="L103" s="134" t="s">
        <v>111</v>
      </c>
      <c r="M103" s="134"/>
      <c r="N103" s="134"/>
      <c r="O103" s="134"/>
      <c r="P103" s="134"/>
      <c r="Q103" s="134"/>
      <c r="R103" s="134"/>
      <c r="S103" s="134"/>
      <c r="T103" s="134"/>
      <c r="U103" s="134"/>
      <c r="V103" s="134"/>
      <c r="W103" s="134"/>
      <c r="X103" s="134"/>
      <c r="Y103" s="134"/>
      <c r="Z103" s="134"/>
      <c r="AA103" s="134"/>
      <c r="AB103" s="134"/>
      <c r="AC103" s="134"/>
      <c r="AD103" s="134"/>
      <c r="AE103" s="134"/>
      <c r="AF103" s="134"/>
      <c r="AG103" s="136">
        <f>'1.1.g - Elektroinstalace ...'!J34</f>
        <v>0</v>
      </c>
      <c r="AH103" s="133"/>
      <c r="AI103" s="133"/>
      <c r="AJ103" s="133"/>
      <c r="AK103" s="133"/>
      <c r="AL103" s="133"/>
      <c r="AM103" s="133"/>
      <c r="AN103" s="136">
        <f>SUM(AG103,AT103)</f>
        <v>0</v>
      </c>
      <c r="AO103" s="133"/>
      <c r="AP103" s="133"/>
      <c r="AQ103" s="137" t="s">
        <v>88</v>
      </c>
      <c r="AR103" s="73"/>
      <c r="AS103" s="144">
        <v>0</v>
      </c>
      <c r="AT103" s="145">
        <f>ROUND(SUM(AV103:AW103),2)</f>
        <v>0</v>
      </c>
      <c r="AU103" s="146">
        <f>'1.1.g - Elektroinstalace ...'!P131</f>
        <v>0</v>
      </c>
      <c r="AV103" s="145">
        <f>'1.1.g - Elektroinstalace ...'!J37</f>
        <v>0</v>
      </c>
      <c r="AW103" s="145">
        <f>'1.1.g - Elektroinstalace ...'!J38</f>
        <v>0</v>
      </c>
      <c r="AX103" s="145">
        <f>'1.1.g - Elektroinstalace ...'!J39</f>
        <v>0</v>
      </c>
      <c r="AY103" s="145">
        <f>'1.1.g - Elektroinstalace ...'!J40</f>
        <v>0</v>
      </c>
      <c r="AZ103" s="145">
        <f>'1.1.g - Elektroinstalace ...'!F37</f>
        <v>0</v>
      </c>
      <c r="BA103" s="145">
        <f>'1.1.g - Elektroinstalace ...'!F38</f>
        <v>0</v>
      </c>
      <c r="BB103" s="145">
        <f>'1.1.g - Elektroinstalace ...'!F39</f>
        <v>0</v>
      </c>
      <c r="BC103" s="145">
        <f>'1.1.g - Elektroinstalace ...'!F40</f>
        <v>0</v>
      </c>
      <c r="BD103" s="147">
        <f>'1.1.g - Elektroinstalace ...'!F41</f>
        <v>0</v>
      </c>
      <c r="BE103" s="4"/>
      <c r="BT103" s="142" t="s">
        <v>93</v>
      </c>
      <c r="BV103" s="142" t="s">
        <v>79</v>
      </c>
      <c r="BW103" s="142" t="s">
        <v>112</v>
      </c>
      <c r="BX103" s="142" t="s">
        <v>89</v>
      </c>
      <c r="CL103" s="142" t="s">
        <v>1</v>
      </c>
    </row>
    <row r="104" s="2" customFormat="1" ht="30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/>
      <c r="AG104" s="41"/>
      <c r="AH104" s="41"/>
      <c r="AI104" s="41"/>
      <c r="AJ104" s="41"/>
      <c r="AK104" s="41"/>
      <c r="AL104" s="41"/>
      <c r="AM104" s="41"/>
      <c r="AN104" s="41"/>
      <c r="AO104" s="41"/>
      <c r="AP104" s="41"/>
      <c r="AQ104" s="41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45"/>
      <c r="AS105" s="39"/>
      <c r="AT105" s="39"/>
      <c r="AU105" s="39"/>
      <c r="AV105" s="39"/>
      <c r="AW105" s="39"/>
      <c r="AX105" s="39"/>
      <c r="AY105" s="39"/>
      <c r="AZ105" s="39"/>
      <c r="BA105" s="39"/>
      <c r="BB105" s="39"/>
      <c r="BC105" s="39"/>
      <c r="BD105" s="39"/>
      <c r="BE105" s="39"/>
    </row>
  </sheetData>
  <sheetProtection sheet="1" formatColumns="0" formatRows="0" objects="1" scenarios="1" spinCount="100000" saltValue="mkf96wdeDltHHc4JKSvwPSpfmSkPGCqwBTiRebT/xvb9Ugv8E1Nqvq44z4cjrWSRO1XJSMPIczjgyDm7kSKfQA==" hashValue="Xh6TBycaaC6eFjZ8gUV3Zczvr4e2ydhGpf5VC1u4V+T+oSaQ8KkXWylMxI4qiuCd3hSAASfM7ekyiuvsMmRbRg==" algorithmName="SHA-512" password="CC35"/>
  <mergeCells count="74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L97:AF97"/>
    <mergeCell ref="AN97:AP97"/>
    <mergeCell ref="F97:J97"/>
    <mergeCell ref="AG97:AM97"/>
    <mergeCell ref="AG98:AM98"/>
    <mergeCell ref="AN98:AP98"/>
    <mergeCell ref="F98:J98"/>
    <mergeCell ref="L98:AF98"/>
    <mergeCell ref="AN99:AP99"/>
    <mergeCell ref="AG99:AM99"/>
    <mergeCell ref="F99:J99"/>
    <mergeCell ref="L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F102:J102"/>
    <mergeCell ref="L102:AF102"/>
    <mergeCell ref="AN103:AP103"/>
    <mergeCell ref="AG103:AM103"/>
    <mergeCell ref="F103:J103"/>
    <mergeCell ref="L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AK30:AO30"/>
    <mergeCell ref="W30:AE30"/>
    <mergeCell ref="L30:P30"/>
    <mergeCell ref="AK31:AO31"/>
    <mergeCell ref="L31:P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7" location="'1.1.a - Architektonicko s...'!C2" display="/"/>
    <hyperlink ref="A98" location="'1.1.b - Opěrná stěna'!C2" display="/"/>
    <hyperlink ref="A99" location="'1.1.c - Zdravotechnika'!C2" display="/"/>
    <hyperlink ref="A100" location="'1.1.d - Vzduchotechnika'!C2" display="/"/>
    <hyperlink ref="A101" location="'1.1.e - Vytápění'!C2" display="/"/>
    <hyperlink ref="A102" location="'1.1.f - Elektroinstalace ...'!C2" display="/"/>
    <hyperlink ref="A103" location="'1.1.g - Elektroinstalace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85</v>
      </c>
    </row>
    <row r="4" s="1" customFormat="1" ht="24.96" customHeight="1">
      <c r="B4" s="21"/>
      <c r="D4" s="152" t="s">
        <v>113</v>
      </c>
      <c r="I4" s="148"/>
      <c r="L4" s="21"/>
      <c r="M4" s="153" t="s">
        <v>10</v>
      </c>
      <c r="AT4" s="18" t="s">
        <v>4</v>
      </c>
    </row>
    <row r="5" s="1" customFormat="1" ht="6.96" customHeight="1">
      <c r="B5" s="21"/>
      <c r="I5" s="148"/>
      <c r="L5" s="21"/>
    </row>
    <row r="6" s="1" customFormat="1" ht="12" customHeight="1">
      <c r="B6" s="21"/>
      <c r="D6" s="154" t="s">
        <v>16</v>
      </c>
      <c r="I6" s="148"/>
      <c r="L6" s="21"/>
    </row>
    <row r="7" s="1" customFormat="1" ht="16.5" customHeight="1">
      <c r="B7" s="21"/>
      <c r="E7" s="155" t="str">
        <f>'Rekapitulace stavby'!K6</f>
        <v>Revitalizace školní družiny v Milíně</v>
      </c>
      <c r="F7" s="154"/>
      <c r="G7" s="154"/>
      <c r="H7" s="154"/>
      <c r="I7" s="148"/>
      <c r="L7" s="21"/>
    </row>
    <row r="8">
      <c r="B8" s="21"/>
      <c r="D8" s="154" t="s">
        <v>114</v>
      </c>
      <c r="L8" s="21"/>
    </row>
    <row r="9" s="1" customFormat="1" ht="16.5" customHeight="1">
      <c r="B9" s="21"/>
      <c r="E9" s="155" t="s">
        <v>115</v>
      </c>
      <c r="F9" s="1"/>
      <c r="G9" s="1"/>
      <c r="H9" s="1"/>
      <c r="I9" s="148"/>
      <c r="L9" s="21"/>
    </row>
    <row r="10" s="1" customFormat="1" ht="12" customHeight="1">
      <c r="B10" s="21"/>
      <c r="D10" s="154" t="s">
        <v>116</v>
      </c>
      <c r="I10" s="148"/>
      <c r="L10" s="21"/>
    </row>
    <row r="11" s="2" customFormat="1" ht="16.5" customHeight="1">
      <c r="A11" s="39"/>
      <c r="B11" s="45"/>
      <c r="C11" s="39"/>
      <c r="D11" s="39"/>
      <c r="E11" s="156" t="s">
        <v>117</v>
      </c>
      <c r="F11" s="39"/>
      <c r="G11" s="39"/>
      <c r="H11" s="39"/>
      <c r="I11" s="157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4" t="s">
        <v>118</v>
      </c>
      <c r="E12" s="39"/>
      <c r="F12" s="39"/>
      <c r="G12" s="39"/>
      <c r="H12" s="39"/>
      <c r="I12" s="157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8" t="s">
        <v>119</v>
      </c>
      <c r="F13" s="39"/>
      <c r="G13" s="39"/>
      <c r="H13" s="39"/>
      <c r="I13" s="157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57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4" t="s">
        <v>18</v>
      </c>
      <c r="E15" s="39"/>
      <c r="F15" s="142" t="s">
        <v>1</v>
      </c>
      <c r="G15" s="39"/>
      <c r="H15" s="39"/>
      <c r="I15" s="159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4" t="s">
        <v>20</v>
      </c>
      <c r="E16" s="39"/>
      <c r="F16" s="142" t="s">
        <v>21</v>
      </c>
      <c r="G16" s="39"/>
      <c r="H16" s="39"/>
      <c r="I16" s="159" t="s">
        <v>22</v>
      </c>
      <c r="J16" s="160" t="str">
        <f>'Rekapitulace stavby'!AN8</f>
        <v>10. 12. 2020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57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4" t="s">
        <v>24</v>
      </c>
      <c r="E18" s="39"/>
      <c r="F18" s="39"/>
      <c r="G18" s="39"/>
      <c r="H18" s="39"/>
      <c r="I18" s="159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9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57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4" t="s">
        <v>28</v>
      </c>
      <c r="E21" s="39"/>
      <c r="F21" s="39"/>
      <c r="G21" s="39"/>
      <c r="H21" s="39"/>
      <c r="I21" s="159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9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57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4" t="s">
        <v>30</v>
      </c>
      <c r="E24" s="39"/>
      <c r="F24" s="39"/>
      <c r="G24" s="39"/>
      <c r="H24" s="39"/>
      <c r="I24" s="159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9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57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4" t="s">
        <v>33</v>
      </c>
      <c r="E27" s="39"/>
      <c r="F27" s="39"/>
      <c r="G27" s="39"/>
      <c r="H27" s="39"/>
      <c r="I27" s="159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9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57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4" t="s">
        <v>35</v>
      </c>
      <c r="E30" s="39"/>
      <c r="F30" s="39"/>
      <c r="G30" s="39"/>
      <c r="H30" s="39"/>
      <c r="I30" s="157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61"/>
      <c r="B31" s="162"/>
      <c r="C31" s="161"/>
      <c r="D31" s="161"/>
      <c r="E31" s="163" t="s">
        <v>1</v>
      </c>
      <c r="F31" s="163"/>
      <c r="G31" s="163"/>
      <c r="H31" s="163"/>
      <c r="I31" s="164"/>
      <c r="J31" s="161"/>
      <c r="K31" s="161"/>
      <c r="L31" s="165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57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7"/>
      <c r="J33" s="166"/>
      <c r="K33" s="166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8" t="s">
        <v>37</v>
      </c>
      <c r="E34" s="39"/>
      <c r="F34" s="39"/>
      <c r="G34" s="39"/>
      <c r="H34" s="39"/>
      <c r="I34" s="157"/>
      <c r="J34" s="169">
        <f>ROUND(J150,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7"/>
      <c r="J35" s="166"/>
      <c r="K35" s="166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70" t="s">
        <v>39</v>
      </c>
      <c r="G36" s="39"/>
      <c r="H36" s="39"/>
      <c r="I36" s="171" t="s">
        <v>38</v>
      </c>
      <c r="J36" s="170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6" t="s">
        <v>41</v>
      </c>
      <c r="E37" s="154" t="s">
        <v>42</v>
      </c>
      <c r="F37" s="172">
        <f>ROUND((SUM(BE150:BE708)),  2)</f>
        <v>0</v>
      </c>
      <c r="G37" s="39"/>
      <c r="H37" s="39"/>
      <c r="I37" s="173">
        <v>0.20999999999999999</v>
      </c>
      <c r="J37" s="172">
        <f>ROUND(((SUM(BE150:BE708))*I37),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4" t="s">
        <v>43</v>
      </c>
      <c r="F38" s="172">
        <f>ROUND((SUM(BF150:BF708)),  2)</f>
        <v>0</v>
      </c>
      <c r="G38" s="39"/>
      <c r="H38" s="39"/>
      <c r="I38" s="173">
        <v>0.14999999999999999</v>
      </c>
      <c r="J38" s="172">
        <f>ROUND(((SUM(BF150:BF708))*I38),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4" t="s">
        <v>44</v>
      </c>
      <c r="F39" s="172">
        <f>ROUND((SUM(BG150:BG708)),  2)</f>
        <v>0</v>
      </c>
      <c r="G39" s="39"/>
      <c r="H39" s="39"/>
      <c r="I39" s="173">
        <v>0.20999999999999999</v>
      </c>
      <c r="J39" s="172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4" t="s">
        <v>45</v>
      </c>
      <c r="F40" s="172">
        <f>ROUND((SUM(BH150:BH708)),  2)</f>
        <v>0</v>
      </c>
      <c r="G40" s="39"/>
      <c r="H40" s="39"/>
      <c r="I40" s="173">
        <v>0.14999999999999999</v>
      </c>
      <c r="J40" s="172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4" t="s">
        <v>46</v>
      </c>
      <c r="F41" s="172">
        <f>ROUND((SUM(BI150:BI708)),  2)</f>
        <v>0</v>
      </c>
      <c r="G41" s="39"/>
      <c r="H41" s="39"/>
      <c r="I41" s="173">
        <v>0</v>
      </c>
      <c r="J41" s="172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57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4"/>
      <c r="D43" s="175" t="s">
        <v>47</v>
      </c>
      <c r="E43" s="176"/>
      <c r="F43" s="176"/>
      <c r="G43" s="177" t="s">
        <v>48</v>
      </c>
      <c r="H43" s="178" t="s">
        <v>49</v>
      </c>
      <c r="I43" s="179"/>
      <c r="J43" s="180">
        <f>SUM(J34:J41)</f>
        <v>0</v>
      </c>
      <c r="K43" s="181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157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I45" s="148"/>
      <c r="L45" s="21"/>
    </row>
    <row r="46" s="1" customFormat="1" ht="14.4" customHeight="1">
      <c r="B46" s="21"/>
      <c r="I46" s="148"/>
      <c r="L46" s="21"/>
    </row>
    <row r="47" s="1" customFormat="1" ht="14.4" customHeight="1">
      <c r="B47" s="21"/>
      <c r="I47" s="148"/>
      <c r="L47" s="21"/>
    </row>
    <row r="48" s="1" customFormat="1" ht="14.4" customHeight="1">
      <c r="B48" s="21"/>
      <c r="I48" s="148"/>
      <c r="L48" s="21"/>
    </row>
    <row r="49" s="1" customFormat="1" ht="14.4" customHeight="1">
      <c r="B49" s="21"/>
      <c r="I49" s="148"/>
      <c r="L49" s="21"/>
    </row>
    <row r="50" s="2" customFormat="1" ht="14.4" customHeight="1">
      <c r="B50" s="64"/>
      <c r="D50" s="182" t="s">
        <v>50</v>
      </c>
      <c r="E50" s="183"/>
      <c r="F50" s="183"/>
      <c r="G50" s="182" t="s">
        <v>51</v>
      </c>
      <c r="H50" s="183"/>
      <c r="I50" s="184"/>
      <c r="J50" s="183"/>
      <c r="K50" s="18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52</v>
      </c>
      <c r="E61" s="186"/>
      <c r="F61" s="187" t="s">
        <v>53</v>
      </c>
      <c r="G61" s="185" t="s">
        <v>52</v>
      </c>
      <c r="H61" s="186"/>
      <c r="I61" s="188"/>
      <c r="J61" s="189" t="s">
        <v>53</v>
      </c>
      <c r="K61" s="18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2" t="s">
        <v>54</v>
      </c>
      <c r="E65" s="190"/>
      <c r="F65" s="190"/>
      <c r="G65" s="182" t="s">
        <v>55</v>
      </c>
      <c r="H65" s="190"/>
      <c r="I65" s="191"/>
      <c r="J65" s="190"/>
      <c r="K65" s="19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52</v>
      </c>
      <c r="E76" s="186"/>
      <c r="F76" s="187" t="s">
        <v>53</v>
      </c>
      <c r="G76" s="185" t="s">
        <v>52</v>
      </c>
      <c r="H76" s="186"/>
      <c r="I76" s="188"/>
      <c r="J76" s="189" t="s">
        <v>53</v>
      </c>
      <c r="K76" s="18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57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7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7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8" t="str">
        <f>E7</f>
        <v>Revitalizace školní družiny v Milíně</v>
      </c>
      <c r="F85" s="33"/>
      <c r="G85" s="33"/>
      <c r="H85" s="33"/>
      <c r="I85" s="157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114</v>
      </c>
      <c r="D86" s="23"/>
      <c r="E86" s="23"/>
      <c r="F86" s="23"/>
      <c r="G86" s="23"/>
      <c r="H86" s="23"/>
      <c r="I86" s="148"/>
      <c r="J86" s="23"/>
      <c r="K86" s="23"/>
      <c r="L86" s="21"/>
    </row>
    <row r="87" s="1" customFormat="1" ht="16.5" customHeight="1">
      <c r="B87" s="22"/>
      <c r="C87" s="23"/>
      <c r="D87" s="23"/>
      <c r="E87" s="198" t="s">
        <v>115</v>
      </c>
      <c r="F87" s="23"/>
      <c r="G87" s="23"/>
      <c r="H87" s="23"/>
      <c r="I87" s="148"/>
      <c r="J87" s="23"/>
      <c r="K87" s="23"/>
      <c r="L87" s="21"/>
    </row>
    <row r="88" s="1" customFormat="1" ht="12" customHeight="1">
      <c r="B88" s="22"/>
      <c r="C88" s="33" t="s">
        <v>116</v>
      </c>
      <c r="D88" s="23"/>
      <c r="E88" s="23"/>
      <c r="F88" s="23"/>
      <c r="G88" s="23"/>
      <c r="H88" s="23"/>
      <c r="I88" s="148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99" t="s">
        <v>117</v>
      </c>
      <c r="F89" s="41"/>
      <c r="G89" s="41"/>
      <c r="H89" s="41"/>
      <c r="I89" s="157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118</v>
      </c>
      <c r="D90" s="41"/>
      <c r="E90" s="41"/>
      <c r="F90" s="41"/>
      <c r="G90" s="41"/>
      <c r="H90" s="41"/>
      <c r="I90" s="157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1.1.a - Architektonicko stavební část</v>
      </c>
      <c r="F91" s="41"/>
      <c r="G91" s="41"/>
      <c r="H91" s="41"/>
      <c r="I91" s="157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7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Školní 248, 262 31 Milín</v>
      </c>
      <c r="G93" s="41"/>
      <c r="H93" s="41"/>
      <c r="I93" s="159" t="s">
        <v>22</v>
      </c>
      <c r="J93" s="80" t="str">
        <f>IF(J16="","",J16)</f>
        <v>10. 12. 2020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157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24</v>
      </c>
      <c r="D95" s="41"/>
      <c r="E95" s="41"/>
      <c r="F95" s="28" t="str">
        <f>E19</f>
        <v>Obec Milín</v>
      </c>
      <c r="G95" s="41"/>
      <c r="H95" s="41"/>
      <c r="I95" s="159" t="s">
        <v>30</v>
      </c>
      <c r="J95" s="37" t="str">
        <f>E25</f>
        <v>JM CONSTRUCTION,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159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7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200" t="s">
        <v>121</v>
      </c>
      <c r="D98" s="201"/>
      <c r="E98" s="201"/>
      <c r="F98" s="201"/>
      <c r="G98" s="201"/>
      <c r="H98" s="201"/>
      <c r="I98" s="202"/>
      <c r="J98" s="203" t="s">
        <v>122</v>
      </c>
      <c r="K98" s="20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157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204" t="s">
        <v>123</v>
      </c>
      <c r="D100" s="41"/>
      <c r="E100" s="41"/>
      <c r="F100" s="41"/>
      <c r="G100" s="41"/>
      <c r="H100" s="41"/>
      <c r="I100" s="157"/>
      <c r="J100" s="111">
        <f>J150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124</v>
      </c>
    </row>
    <row r="101" s="9" customFormat="1" ht="24.96" customHeight="1">
      <c r="A101" s="9"/>
      <c r="B101" s="205"/>
      <c r="C101" s="206"/>
      <c r="D101" s="207" t="s">
        <v>125</v>
      </c>
      <c r="E101" s="208"/>
      <c r="F101" s="208"/>
      <c r="G101" s="208"/>
      <c r="H101" s="208"/>
      <c r="I101" s="209"/>
      <c r="J101" s="210">
        <f>J151</f>
        <v>0</v>
      </c>
      <c r="K101" s="206"/>
      <c r="L101" s="21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2"/>
      <c r="C102" s="133"/>
      <c r="D102" s="213" t="s">
        <v>126</v>
      </c>
      <c r="E102" s="214"/>
      <c r="F102" s="214"/>
      <c r="G102" s="214"/>
      <c r="H102" s="214"/>
      <c r="I102" s="215"/>
      <c r="J102" s="216">
        <f>J152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127</v>
      </c>
      <c r="E103" s="214"/>
      <c r="F103" s="214"/>
      <c r="G103" s="214"/>
      <c r="H103" s="214"/>
      <c r="I103" s="215"/>
      <c r="J103" s="216">
        <f>J175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128</v>
      </c>
      <c r="E104" s="214"/>
      <c r="F104" s="214"/>
      <c r="G104" s="214"/>
      <c r="H104" s="214"/>
      <c r="I104" s="215"/>
      <c r="J104" s="216">
        <f>J228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129</v>
      </c>
      <c r="E105" s="214"/>
      <c r="F105" s="214"/>
      <c r="G105" s="214"/>
      <c r="H105" s="214"/>
      <c r="I105" s="215"/>
      <c r="J105" s="216">
        <f>J300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130</v>
      </c>
      <c r="E106" s="214"/>
      <c r="F106" s="214"/>
      <c r="G106" s="214"/>
      <c r="H106" s="214"/>
      <c r="I106" s="215"/>
      <c r="J106" s="216">
        <f>J303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2"/>
      <c r="C107" s="133"/>
      <c r="D107" s="213" t="s">
        <v>131</v>
      </c>
      <c r="E107" s="214"/>
      <c r="F107" s="214"/>
      <c r="G107" s="214"/>
      <c r="H107" s="214"/>
      <c r="I107" s="215"/>
      <c r="J107" s="216">
        <f>J305</f>
        <v>0</v>
      </c>
      <c r="K107" s="133"/>
      <c r="L107" s="21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2"/>
      <c r="C108" s="133"/>
      <c r="D108" s="213" t="s">
        <v>132</v>
      </c>
      <c r="E108" s="214"/>
      <c r="F108" s="214"/>
      <c r="G108" s="214"/>
      <c r="H108" s="214"/>
      <c r="I108" s="215"/>
      <c r="J108" s="216">
        <f>J353</f>
        <v>0</v>
      </c>
      <c r="K108" s="133"/>
      <c r="L108" s="21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2"/>
      <c r="C109" s="133"/>
      <c r="D109" s="213" t="s">
        <v>133</v>
      </c>
      <c r="E109" s="214"/>
      <c r="F109" s="214"/>
      <c r="G109" s="214"/>
      <c r="H109" s="214"/>
      <c r="I109" s="215"/>
      <c r="J109" s="216">
        <f>J372</f>
        <v>0</v>
      </c>
      <c r="K109" s="133"/>
      <c r="L109" s="21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2"/>
      <c r="C110" s="133"/>
      <c r="D110" s="213" t="s">
        <v>134</v>
      </c>
      <c r="E110" s="214"/>
      <c r="F110" s="214"/>
      <c r="G110" s="214"/>
      <c r="H110" s="214"/>
      <c r="I110" s="215"/>
      <c r="J110" s="216">
        <f>J391</f>
        <v>0</v>
      </c>
      <c r="K110" s="133"/>
      <c r="L110" s="21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2"/>
      <c r="C111" s="133"/>
      <c r="D111" s="213" t="s">
        <v>135</v>
      </c>
      <c r="E111" s="214"/>
      <c r="F111" s="214"/>
      <c r="G111" s="214"/>
      <c r="H111" s="214"/>
      <c r="I111" s="215"/>
      <c r="J111" s="216">
        <f>J470</f>
        <v>0</v>
      </c>
      <c r="K111" s="133"/>
      <c r="L111" s="21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2"/>
      <c r="C112" s="133"/>
      <c r="D112" s="213" t="s">
        <v>136</v>
      </c>
      <c r="E112" s="214"/>
      <c r="F112" s="214"/>
      <c r="G112" s="214"/>
      <c r="H112" s="214"/>
      <c r="I112" s="215"/>
      <c r="J112" s="216">
        <f>J472</f>
        <v>0</v>
      </c>
      <c r="K112" s="133"/>
      <c r="L112" s="21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2"/>
      <c r="C113" s="133"/>
      <c r="D113" s="213" t="s">
        <v>137</v>
      </c>
      <c r="E113" s="214"/>
      <c r="F113" s="214"/>
      <c r="G113" s="214"/>
      <c r="H113" s="214"/>
      <c r="I113" s="215"/>
      <c r="J113" s="216">
        <f>J479</f>
        <v>0</v>
      </c>
      <c r="K113" s="133"/>
      <c r="L113" s="21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205"/>
      <c r="C114" s="206"/>
      <c r="D114" s="207" t="s">
        <v>138</v>
      </c>
      <c r="E114" s="208"/>
      <c r="F114" s="208"/>
      <c r="G114" s="208"/>
      <c r="H114" s="208"/>
      <c r="I114" s="209"/>
      <c r="J114" s="210">
        <f>J481</f>
        <v>0</v>
      </c>
      <c r="K114" s="206"/>
      <c r="L114" s="211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212"/>
      <c r="C115" s="133"/>
      <c r="D115" s="213" t="s">
        <v>139</v>
      </c>
      <c r="E115" s="214"/>
      <c r="F115" s="214"/>
      <c r="G115" s="214"/>
      <c r="H115" s="214"/>
      <c r="I115" s="215"/>
      <c r="J115" s="216">
        <f>J482</f>
        <v>0</v>
      </c>
      <c r="K115" s="133"/>
      <c r="L115" s="21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12"/>
      <c r="C116" s="133"/>
      <c r="D116" s="213" t="s">
        <v>140</v>
      </c>
      <c r="E116" s="214"/>
      <c r="F116" s="214"/>
      <c r="G116" s="214"/>
      <c r="H116" s="214"/>
      <c r="I116" s="215"/>
      <c r="J116" s="216">
        <f>J570</f>
        <v>0</v>
      </c>
      <c r="K116" s="133"/>
      <c r="L116" s="21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12"/>
      <c r="C117" s="133"/>
      <c r="D117" s="213" t="s">
        <v>141</v>
      </c>
      <c r="E117" s="214"/>
      <c r="F117" s="214"/>
      <c r="G117" s="214"/>
      <c r="H117" s="214"/>
      <c r="I117" s="215"/>
      <c r="J117" s="216">
        <f>J585</f>
        <v>0</v>
      </c>
      <c r="K117" s="133"/>
      <c r="L117" s="21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12"/>
      <c r="C118" s="133"/>
      <c r="D118" s="213" t="s">
        <v>142</v>
      </c>
      <c r="E118" s="214"/>
      <c r="F118" s="214"/>
      <c r="G118" s="214"/>
      <c r="H118" s="214"/>
      <c r="I118" s="215"/>
      <c r="J118" s="216">
        <f>J587</f>
        <v>0</v>
      </c>
      <c r="K118" s="133"/>
      <c r="L118" s="21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4.88" customHeight="1">
      <c r="A119" s="10"/>
      <c r="B119" s="212"/>
      <c r="C119" s="133"/>
      <c r="D119" s="213" t="s">
        <v>143</v>
      </c>
      <c r="E119" s="214"/>
      <c r="F119" s="214"/>
      <c r="G119" s="214"/>
      <c r="H119" s="214"/>
      <c r="I119" s="215"/>
      <c r="J119" s="216">
        <f>J621</f>
        <v>0</v>
      </c>
      <c r="K119" s="133"/>
      <c r="L119" s="21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12"/>
      <c r="C120" s="133"/>
      <c r="D120" s="213" t="s">
        <v>144</v>
      </c>
      <c r="E120" s="214"/>
      <c r="F120" s="214"/>
      <c r="G120" s="214"/>
      <c r="H120" s="214"/>
      <c r="I120" s="215"/>
      <c r="J120" s="216">
        <f>J629</f>
        <v>0</v>
      </c>
      <c r="K120" s="133"/>
      <c r="L120" s="21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12"/>
      <c r="C121" s="133"/>
      <c r="D121" s="213" t="s">
        <v>145</v>
      </c>
      <c r="E121" s="214"/>
      <c r="F121" s="214"/>
      <c r="G121" s="214"/>
      <c r="H121" s="214"/>
      <c r="I121" s="215"/>
      <c r="J121" s="216">
        <f>J636</f>
        <v>0</v>
      </c>
      <c r="K121" s="133"/>
      <c r="L121" s="217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12"/>
      <c r="C122" s="133"/>
      <c r="D122" s="213" t="s">
        <v>146</v>
      </c>
      <c r="E122" s="214"/>
      <c r="F122" s="214"/>
      <c r="G122" s="214"/>
      <c r="H122" s="214"/>
      <c r="I122" s="215"/>
      <c r="J122" s="216">
        <f>J648</f>
        <v>0</v>
      </c>
      <c r="K122" s="133"/>
      <c r="L122" s="21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12"/>
      <c r="C123" s="133"/>
      <c r="D123" s="213" t="s">
        <v>147</v>
      </c>
      <c r="E123" s="214"/>
      <c r="F123" s="214"/>
      <c r="G123" s="214"/>
      <c r="H123" s="214"/>
      <c r="I123" s="215"/>
      <c r="J123" s="216">
        <f>J666</f>
        <v>0</v>
      </c>
      <c r="K123" s="133"/>
      <c r="L123" s="217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12"/>
      <c r="C124" s="133"/>
      <c r="D124" s="213" t="s">
        <v>148</v>
      </c>
      <c r="E124" s="214"/>
      <c r="F124" s="214"/>
      <c r="G124" s="214"/>
      <c r="H124" s="214"/>
      <c r="I124" s="215"/>
      <c r="J124" s="216">
        <f>J692</f>
        <v>0</v>
      </c>
      <c r="K124" s="133"/>
      <c r="L124" s="217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12"/>
      <c r="C125" s="133"/>
      <c r="D125" s="213" t="s">
        <v>149</v>
      </c>
      <c r="E125" s="214"/>
      <c r="F125" s="214"/>
      <c r="G125" s="214"/>
      <c r="H125" s="214"/>
      <c r="I125" s="215"/>
      <c r="J125" s="216">
        <f>J699</f>
        <v>0</v>
      </c>
      <c r="K125" s="133"/>
      <c r="L125" s="217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205"/>
      <c r="C126" s="206"/>
      <c r="D126" s="207" t="s">
        <v>150</v>
      </c>
      <c r="E126" s="208"/>
      <c r="F126" s="208"/>
      <c r="G126" s="208"/>
      <c r="H126" s="208"/>
      <c r="I126" s="209"/>
      <c r="J126" s="210">
        <f>J707</f>
        <v>0</v>
      </c>
      <c r="K126" s="206"/>
      <c r="L126" s="211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2" customFormat="1" ht="21.84" customHeight="1">
      <c r="A127" s="39"/>
      <c r="B127" s="40"/>
      <c r="C127" s="41"/>
      <c r="D127" s="41"/>
      <c r="E127" s="41"/>
      <c r="F127" s="41"/>
      <c r="G127" s="41"/>
      <c r="H127" s="41"/>
      <c r="I127" s="157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67"/>
      <c r="C128" s="68"/>
      <c r="D128" s="68"/>
      <c r="E128" s="68"/>
      <c r="F128" s="68"/>
      <c r="G128" s="68"/>
      <c r="H128" s="68"/>
      <c r="I128" s="194"/>
      <c r="J128" s="68"/>
      <c r="K128" s="68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32" s="2" customFormat="1" ht="6.96" customHeight="1">
      <c r="A132" s="39"/>
      <c r="B132" s="69"/>
      <c r="C132" s="70"/>
      <c r="D132" s="70"/>
      <c r="E132" s="70"/>
      <c r="F132" s="70"/>
      <c r="G132" s="70"/>
      <c r="H132" s="70"/>
      <c r="I132" s="197"/>
      <c r="J132" s="70"/>
      <c r="K132" s="70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24.96" customHeight="1">
      <c r="A133" s="39"/>
      <c r="B133" s="40"/>
      <c r="C133" s="24" t="s">
        <v>151</v>
      </c>
      <c r="D133" s="41"/>
      <c r="E133" s="41"/>
      <c r="F133" s="41"/>
      <c r="G133" s="41"/>
      <c r="H133" s="41"/>
      <c r="I133" s="157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157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16</v>
      </c>
      <c r="D135" s="41"/>
      <c r="E135" s="41"/>
      <c r="F135" s="41"/>
      <c r="G135" s="41"/>
      <c r="H135" s="41"/>
      <c r="I135" s="157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198" t="str">
        <f>E7</f>
        <v>Revitalizace školní družiny v Milíně</v>
      </c>
      <c r="F136" s="33"/>
      <c r="G136" s="33"/>
      <c r="H136" s="33"/>
      <c r="I136" s="157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" customFormat="1" ht="12" customHeight="1">
      <c r="B137" s="22"/>
      <c r="C137" s="33" t="s">
        <v>114</v>
      </c>
      <c r="D137" s="23"/>
      <c r="E137" s="23"/>
      <c r="F137" s="23"/>
      <c r="G137" s="23"/>
      <c r="H137" s="23"/>
      <c r="I137" s="148"/>
      <c r="J137" s="23"/>
      <c r="K137" s="23"/>
      <c r="L137" s="21"/>
    </row>
    <row r="138" s="1" customFormat="1" ht="16.5" customHeight="1">
      <c r="B138" s="22"/>
      <c r="C138" s="23"/>
      <c r="D138" s="23"/>
      <c r="E138" s="198" t="s">
        <v>115</v>
      </c>
      <c r="F138" s="23"/>
      <c r="G138" s="23"/>
      <c r="H138" s="23"/>
      <c r="I138" s="148"/>
      <c r="J138" s="23"/>
      <c r="K138" s="23"/>
      <c r="L138" s="21"/>
    </row>
    <row r="139" s="1" customFormat="1" ht="12" customHeight="1">
      <c r="B139" s="22"/>
      <c r="C139" s="33" t="s">
        <v>116</v>
      </c>
      <c r="D139" s="23"/>
      <c r="E139" s="23"/>
      <c r="F139" s="23"/>
      <c r="G139" s="23"/>
      <c r="H139" s="23"/>
      <c r="I139" s="148"/>
      <c r="J139" s="23"/>
      <c r="K139" s="23"/>
      <c r="L139" s="21"/>
    </row>
    <row r="140" s="2" customFormat="1" ht="16.5" customHeight="1">
      <c r="A140" s="39"/>
      <c r="B140" s="40"/>
      <c r="C140" s="41"/>
      <c r="D140" s="41"/>
      <c r="E140" s="199" t="s">
        <v>117</v>
      </c>
      <c r="F140" s="41"/>
      <c r="G140" s="41"/>
      <c r="H140" s="41"/>
      <c r="I140" s="157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2" customHeight="1">
      <c r="A141" s="39"/>
      <c r="B141" s="40"/>
      <c r="C141" s="33" t="s">
        <v>118</v>
      </c>
      <c r="D141" s="41"/>
      <c r="E141" s="41"/>
      <c r="F141" s="41"/>
      <c r="G141" s="41"/>
      <c r="H141" s="41"/>
      <c r="I141" s="157"/>
      <c r="J141" s="41"/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6.5" customHeight="1">
      <c r="A142" s="39"/>
      <c r="B142" s="40"/>
      <c r="C142" s="41"/>
      <c r="D142" s="41"/>
      <c r="E142" s="77" t="str">
        <f>E13</f>
        <v>1.1.a - Architektonicko stavební část</v>
      </c>
      <c r="F142" s="41"/>
      <c r="G142" s="41"/>
      <c r="H142" s="41"/>
      <c r="I142" s="157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6.96" customHeight="1">
      <c r="A143" s="39"/>
      <c r="B143" s="40"/>
      <c r="C143" s="41"/>
      <c r="D143" s="41"/>
      <c r="E143" s="41"/>
      <c r="F143" s="41"/>
      <c r="G143" s="41"/>
      <c r="H143" s="41"/>
      <c r="I143" s="157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2" customFormat="1" ht="12" customHeight="1">
      <c r="A144" s="39"/>
      <c r="B144" s="40"/>
      <c r="C144" s="33" t="s">
        <v>20</v>
      </c>
      <c r="D144" s="41"/>
      <c r="E144" s="41"/>
      <c r="F144" s="28" t="str">
        <f>F16</f>
        <v>Školní 248, 262 31 Milín</v>
      </c>
      <c r="G144" s="41"/>
      <c r="H144" s="41"/>
      <c r="I144" s="159" t="s">
        <v>22</v>
      </c>
      <c r="J144" s="80" t="str">
        <f>IF(J16="","",J16)</f>
        <v>10. 12. 2020</v>
      </c>
      <c r="K144" s="41"/>
      <c r="L144" s="64"/>
      <c r="S144" s="39"/>
      <c r="T144" s="39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</row>
    <row r="145" s="2" customFormat="1" ht="6.96" customHeight="1">
      <c r="A145" s="39"/>
      <c r="B145" s="40"/>
      <c r="C145" s="41"/>
      <c r="D145" s="41"/>
      <c r="E145" s="41"/>
      <c r="F145" s="41"/>
      <c r="G145" s="41"/>
      <c r="H145" s="41"/>
      <c r="I145" s="157"/>
      <c r="J145" s="41"/>
      <c r="K145" s="41"/>
      <c r="L145" s="64"/>
      <c r="S145" s="39"/>
      <c r="T145" s="39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</row>
    <row r="146" s="2" customFormat="1" ht="40.05" customHeight="1">
      <c r="A146" s="39"/>
      <c r="B146" s="40"/>
      <c r="C146" s="33" t="s">
        <v>24</v>
      </c>
      <c r="D146" s="41"/>
      <c r="E146" s="41"/>
      <c r="F146" s="28" t="str">
        <f>E19</f>
        <v>Obec Milín</v>
      </c>
      <c r="G146" s="41"/>
      <c r="H146" s="41"/>
      <c r="I146" s="159" t="s">
        <v>30</v>
      </c>
      <c r="J146" s="37" t="str">
        <f>E25</f>
        <v>JM CONSTRUCTION, s.r.o.</v>
      </c>
      <c r="K146" s="41"/>
      <c r="L146" s="64"/>
      <c r="S146" s="39"/>
      <c r="T146" s="39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</row>
    <row r="147" s="2" customFormat="1" ht="15.15" customHeight="1">
      <c r="A147" s="39"/>
      <c r="B147" s="40"/>
      <c r="C147" s="33" t="s">
        <v>28</v>
      </c>
      <c r="D147" s="41"/>
      <c r="E147" s="41"/>
      <c r="F147" s="28" t="str">
        <f>IF(E22="","",E22)</f>
        <v>Vyplň údaj</v>
      </c>
      <c r="G147" s="41"/>
      <c r="H147" s="41"/>
      <c r="I147" s="159" t="s">
        <v>33</v>
      </c>
      <c r="J147" s="37" t="str">
        <f>E28</f>
        <v xml:space="preserve"> </v>
      </c>
      <c r="K147" s="41"/>
      <c r="L147" s="64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  <row r="148" s="2" customFormat="1" ht="10.32" customHeight="1">
      <c r="A148" s="39"/>
      <c r="B148" s="40"/>
      <c r="C148" s="41"/>
      <c r="D148" s="41"/>
      <c r="E148" s="41"/>
      <c r="F148" s="41"/>
      <c r="G148" s="41"/>
      <c r="H148" s="41"/>
      <c r="I148" s="157"/>
      <c r="J148" s="41"/>
      <c r="K148" s="41"/>
      <c r="L148" s="64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  <row r="149" s="11" customFormat="1" ht="29.28" customHeight="1">
      <c r="A149" s="218"/>
      <c r="B149" s="219"/>
      <c r="C149" s="220" t="s">
        <v>152</v>
      </c>
      <c r="D149" s="221" t="s">
        <v>62</v>
      </c>
      <c r="E149" s="221" t="s">
        <v>58</v>
      </c>
      <c r="F149" s="221" t="s">
        <v>59</v>
      </c>
      <c r="G149" s="221" t="s">
        <v>153</v>
      </c>
      <c r="H149" s="221" t="s">
        <v>154</v>
      </c>
      <c r="I149" s="222" t="s">
        <v>155</v>
      </c>
      <c r="J149" s="223" t="s">
        <v>122</v>
      </c>
      <c r="K149" s="224" t="s">
        <v>156</v>
      </c>
      <c r="L149" s="225"/>
      <c r="M149" s="101" t="s">
        <v>1</v>
      </c>
      <c r="N149" s="102" t="s">
        <v>41</v>
      </c>
      <c r="O149" s="102" t="s">
        <v>157</v>
      </c>
      <c r="P149" s="102" t="s">
        <v>158</v>
      </c>
      <c r="Q149" s="102" t="s">
        <v>159</v>
      </c>
      <c r="R149" s="102" t="s">
        <v>160</v>
      </c>
      <c r="S149" s="102" t="s">
        <v>161</v>
      </c>
      <c r="T149" s="103" t="s">
        <v>162</v>
      </c>
      <c r="U149" s="218"/>
      <c r="V149" s="218"/>
      <c r="W149" s="218"/>
      <c r="X149" s="218"/>
      <c r="Y149" s="218"/>
      <c r="Z149" s="218"/>
      <c r="AA149" s="218"/>
      <c r="AB149" s="218"/>
      <c r="AC149" s="218"/>
      <c r="AD149" s="218"/>
      <c r="AE149" s="218"/>
    </row>
    <row r="150" s="2" customFormat="1" ht="22.8" customHeight="1">
      <c r="A150" s="39"/>
      <c r="B150" s="40"/>
      <c r="C150" s="108" t="s">
        <v>163</v>
      </c>
      <c r="D150" s="41"/>
      <c r="E150" s="41"/>
      <c r="F150" s="41"/>
      <c r="G150" s="41"/>
      <c r="H150" s="41"/>
      <c r="I150" s="157"/>
      <c r="J150" s="226">
        <f>BK150</f>
        <v>0</v>
      </c>
      <c r="K150" s="41"/>
      <c r="L150" s="45"/>
      <c r="M150" s="104"/>
      <c r="N150" s="227"/>
      <c r="O150" s="105"/>
      <c r="P150" s="228">
        <f>P151+P481+P707</f>
        <v>0</v>
      </c>
      <c r="Q150" s="105"/>
      <c r="R150" s="228">
        <f>R151+R481+R707</f>
        <v>133.79612759</v>
      </c>
      <c r="S150" s="105"/>
      <c r="T150" s="229">
        <f>T151+T481+T707</f>
        <v>97.07129900000001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76</v>
      </c>
      <c r="AU150" s="18" t="s">
        <v>124</v>
      </c>
      <c r="BK150" s="230">
        <f>BK151+BK481+BK707</f>
        <v>0</v>
      </c>
    </row>
    <row r="151" s="12" customFormat="1" ht="25.92" customHeight="1">
      <c r="A151" s="12"/>
      <c r="B151" s="231"/>
      <c r="C151" s="232"/>
      <c r="D151" s="233" t="s">
        <v>76</v>
      </c>
      <c r="E151" s="234" t="s">
        <v>164</v>
      </c>
      <c r="F151" s="234" t="s">
        <v>165</v>
      </c>
      <c r="G151" s="232"/>
      <c r="H151" s="232"/>
      <c r="I151" s="235"/>
      <c r="J151" s="236">
        <f>BK151</f>
        <v>0</v>
      </c>
      <c r="K151" s="232"/>
      <c r="L151" s="237"/>
      <c r="M151" s="238"/>
      <c r="N151" s="239"/>
      <c r="O151" s="239"/>
      <c r="P151" s="240">
        <f>P152+P175+P228+P300+P303+P305+P353+P372+P391+P470+P472+P479</f>
        <v>0</v>
      </c>
      <c r="Q151" s="239"/>
      <c r="R151" s="240">
        <f>R152+R175+R228+R300+R303+R305+R353+R372+R391+R470+R472+R479</f>
        <v>121.50148122</v>
      </c>
      <c r="S151" s="239"/>
      <c r="T151" s="241">
        <f>T152+T175+T228+T300+T303+T305+T353+T372+T391+T470+T472+T479</f>
        <v>97.07129900000001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42" t="s">
        <v>81</v>
      </c>
      <c r="AT151" s="243" t="s">
        <v>76</v>
      </c>
      <c r="AU151" s="243" t="s">
        <v>77</v>
      </c>
      <c r="AY151" s="242" t="s">
        <v>166</v>
      </c>
      <c r="BK151" s="244">
        <f>BK152+BK175+BK228+BK300+BK303+BK305+BK353+BK372+BK391+BK470+BK472+BK479</f>
        <v>0</v>
      </c>
    </row>
    <row r="152" s="12" customFormat="1" ht="22.8" customHeight="1">
      <c r="A152" s="12"/>
      <c r="B152" s="231"/>
      <c r="C152" s="232"/>
      <c r="D152" s="233" t="s">
        <v>76</v>
      </c>
      <c r="E152" s="245" t="s">
        <v>81</v>
      </c>
      <c r="F152" s="245" t="s">
        <v>167</v>
      </c>
      <c r="G152" s="232"/>
      <c r="H152" s="232"/>
      <c r="I152" s="235"/>
      <c r="J152" s="246">
        <f>BK152</f>
        <v>0</v>
      </c>
      <c r="K152" s="232"/>
      <c r="L152" s="237"/>
      <c r="M152" s="238"/>
      <c r="N152" s="239"/>
      <c r="O152" s="239"/>
      <c r="P152" s="240">
        <f>SUM(P153:P174)</f>
        <v>0</v>
      </c>
      <c r="Q152" s="239"/>
      <c r="R152" s="240">
        <f>SUM(R153:R174)</f>
        <v>0</v>
      </c>
      <c r="S152" s="239"/>
      <c r="T152" s="241">
        <f>SUM(T153:T174)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42" t="s">
        <v>81</v>
      </c>
      <c r="AT152" s="243" t="s">
        <v>76</v>
      </c>
      <c r="AU152" s="243" t="s">
        <v>81</v>
      </c>
      <c r="AY152" s="242" t="s">
        <v>166</v>
      </c>
      <c r="BK152" s="244">
        <f>SUM(BK153:BK174)</f>
        <v>0</v>
      </c>
    </row>
    <row r="153" s="2" customFormat="1" ht="21.75" customHeight="1">
      <c r="A153" s="39"/>
      <c r="B153" s="40"/>
      <c r="C153" s="247" t="s">
        <v>81</v>
      </c>
      <c r="D153" s="247" t="s">
        <v>168</v>
      </c>
      <c r="E153" s="248" t="s">
        <v>169</v>
      </c>
      <c r="F153" s="249" t="s">
        <v>170</v>
      </c>
      <c r="G153" s="250" t="s">
        <v>171</v>
      </c>
      <c r="H153" s="251">
        <v>35.75</v>
      </c>
      <c r="I153" s="252"/>
      <c r="J153" s="253">
        <f>ROUND(I153*H153,2)</f>
        <v>0</v>
      </c>
      <c r="K153" s="254"/>
      <c r="L153" s="45"/>
      <c r="M153" s="255" t="s">
        <v>1</v>
      </c>
      <c r="N153" s="256" t="s">
        <v>42</v>
      </c>
      <c r="O153" s="92"/>
      <c r="P153" s="257">
        <f>O153*H153</f>
        <v>0</v>
      </c>
      <c r="Q153" s="257">
        <v>0</v>
      </c>
      <c r="R153" s="257">
        <f>Q153*H153</f>
        <v>0</v>
      </c>
      <c r="S153" s="257">
        <v>0</v>
      </c>
      <c r="T153" s="25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9" t="s">
        <v>172</v>
      </c>
      <c r="AT153" s="259" t="s">
        <v>168</v>
      </c>
      <c r="AU153" s="259" t="s">
        <v>85</v>
      </c>
      <c r="AY153" s="18" t="s">
        <v>166</v>
      </c>
      <c r="BE153" s="260">
        <f>IF(N153="základní",J153,0)</f>
        <v>0</v>
      </c>
      <c r="BF153" s="260">
        <f>IF(N153="snížená",J153,0)</f>
        <v>0</v>
      </c>
      <c r="BG153" s="260">
        <f>IF(N153="zákl. přenesená",J153,0)</f>
        <v>0</v>
      </c>
      <c r="BH153" s="260">
        <f>IF(N153="sníž. přenesená",J153,0)</f>
        <v>0</v>
      </c>
      <c r="BI153" s="260">
        <f>IF(N153="nulová",J153,0)</f>
        <v>0</v>
      </c>
      <c r="BJ153" s="18" t="s">
        <v>81</v>
      </c>
      <c r="BK153" s="260">
        <f>ROUND(I153*H153,2)</f>
        <v>0</v>
      </c>
      <c r="BL153" s="18" t="s">
        <v>172</v>
      </c>
      <c r="BM153" s="259" t="s">
        <v>173</v>
      </c>
    </row>
    <row r="154" s="13" customFormat="1">
      <c r="A154" s="13"/>
      <c r="B154" s="261"/>
      <c r="C154" s="262"/>
      <c r="D154" s="263" t="s">
        <v>174</v>
      </c>
      <c r="E154" s="264" t="s">
        <v>1</v>
      </c>
      <c r="F154" s="265" t="s">
        <v>175</v>
      </c>
      <c r="G154" s="262"/>
      <c r="H154" s="264" t="s">
        <v>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1" t="s">
        <v>174</v>
      </c>
      <c r="AU154" s="271" t="s">
        <v>85</v>
      </c>
      <c r="AV154" s="13" t="s">
        <v>81</v>
      </c>
      <c r="AW154" s="13" t="s">
        <v>32</v>
      </c>
      <c r="AX154" s="13" t="s">
        <v>77</v>
      </c>
      <c r="AY154" s="271" t="s">
        <v>166</v>
      </c>
    </row>
    <row r="155" s="14" customFormat="1">
      <c r="A155" s="14"/>
      <c r="B155" s="272"/>
      <c r="C155" s="273"/>
      <c r="D155" s="263" t="s">
        <v>174</v>
      </c>
      <c r="E155" s="274" t="s">
        <v>1</v>
      </c>
      <c r="F155" s="275" t="s">
        <v>176</v>
      </c>
      <c r="G155" s="273"/>
      <c r="H155" s="276">
        <v>35.75</v>
      </c>
      <c r="I155" s="277"/>
      <c r="J155" s="273"/>
      <c r="K155" s="273"/>
      <c r="L155" s="278"/>
      <c r="M155" s="279"/>
      <c r="N155" s="280"/>
      <c r="O155" s="280"/>
      <c r="P155" s="280"/>
      <c r="Q155" s="280"/>
      <c r="R155" s="280"/>
      <c r="S155" s="280"/>
      <c r="T155" s="28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2" t="s">
        <v>174</v>
      </c>
      <c r="AU155" s="282" t="s">
        <v>85</v>
      </c>
      <c r="AV155" s="14" t="s">
        <v>85</v>
      </c>
      <c r="AW155" s="14" t="s">
        <v>32</v>
      </c>
      <c r="AX155" s="14" t="s">
        <v>77</v>
      </c>
      <c r="AY155" s="282" t="s">
        <v>166</v>
      </c>
    </row>
    <row r="156" s="15" customFormat="1">
      <c r="A156" s="15"/>
      <c r="B156" s="283"/>
      <c r="C156" s="284"/>
      <c r="D156" s="263" t="s">
        <v>174</v>
      </c>
      <c r="E156" s="285" t="s">
        <v>1</v>
      </c>
      <c r="F156" s="286" t="s">
        <v>177</v>
      </c>
      <c r="G156" s="284"/>
      <c r="H156" s="287">
        <v>35.75</v>
      </c>
      <c r="I156" s="288"/>
      <c r="J156" s="284"/>
      <c r="K156" s="284"/>
      <c r="L156" s="289"/>
      <c r="M156" s="290"/>
      <c r="N156" s="291"/>
      <c r="O156" s="291"/>
      <c r="P156" s="291"/>
      <c r="Q156" s="291"/>
      <c r="R156" s="291"/>
      <c r="S156" s="291"/>
      <c r="T156" s="292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93" t="s">
        <v>174</v>
      </c>
      <c r="AU156" s="293" t="s">
        <v>85</v>
      </c>
      <c r="AV156" s="15" t="s">
        <v>172</v>
      </c>
      <c r="AW156" s="15" t="s">
        <v>32</v>
      </c>
      <c r="AX156" s="15" t="s">
        <v>81</v>
      </c>
      <c r="AY156" s="293" t="s">
        <v>166</v>
      </c>
    </row>
    <row r="157" s="2" customFormat="1" ht="21.75" customHeight="1">
      <c r="A157" s="39"/>
      <c r="B157" s="40"/>
      <c r="C157" s="247" t="s">
        <v>178</v>
      </c>
      <c r="D157" s="247" t="s">
        <v>168</v>
      </c>
      <c r="E157" s="248" t="s">
        <v>179</v>
      </c>
      <c r="F157" s="249" t="s">
        <v>180</v>
      </c>
      <c r="G157" s="250" t="s">
        <v>171</v>
      </c>
      <c r="H157" s="251">
        <v>187.34999999999999</v>
      </c>
      <c r="I157" s="252"/>
      <c r="J157" s="253">
        <f>ROUND(I157*H157,2)</f>
        <v>0</v>
      </c>
      <c r="K157" s="254"/>
      <c r="L157" s="45"/>
      <c r="M157" s="255" t="s">
        <v>1</v>
      </c>
      <c r="N157" s="256" t="s">
        <v>42</v>
      </c>
      <c r="O157" s="92"/>
      <c r="P157" s="257">
        <f>O157*H157</f>
        <v>0</v>
      </c>
      <c r="Q157" s="257">
        <v>0</v>
      </c>
      <c r="R157" s="257">
        <f>Q157*H157</f>
        <v>0</v>
      </c>
      <c r="S157" s="257">
        <v>0</v>
      </c>
      <c r="T157" s="25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9" t="s">
        <v>172</v>
      </c>
      <c r="AT157" s="259" t="s">
        <v>168</v>
      </c>
      <c r="AU157" s="259" t="s">
        <v>85</v>
      </c>
      <c r="AY157" s="18" t="s">
        <v>166</v>
      </c>
      <c r="BE157" s="260">
        <f>IF(N157="základní",J157,0)</f>
        <v>0</v>
      </c>
      <c r="BF157" s="260">
        <f>IF(N157="snížená",J157,0)</f>
        <v>0</v>
      </c>
      <c r="BG157" s="260">
        <f>IF(N157="zákl. přenesená",J157,0)</f>
        <v>0</v>
      </c>
      <c r="BH157" s="260">
        <f>IF(N157="sníž. přenesená",J157,0)</f>
        <v>0</v>
      </c>
      <c r="BI157" s="260">
        <f>IF(N157="nulová",J157,0)</f>
        <v>0</v>
      </c>
      <c r="BJ157" s="18" t="s">
        <v>81</v>
      </c>
      <c r="BK157" s="260">
        <f>ROUND(I157*H157,2)</f>
        <v>0</v>
      </c>
      <c r="BL157" s="18" t="s">
        <v>172</v>
      </c>
      <c r="BM157" s="259" t="s">
        <v>181</v>
      </c>
    </row>
    <row r="158" s="14" customFormat="1">
      <c r="A158" s="14"/>
      <c r="B158" s="272"/>
      <c r="C158" s="273"/>
      <c r="D158" s="263" t="s">
        <v>174</v>
      </c>
      <c r="E158" s="274" t="s">
        <v>1</v>
      </c>
      <c r="F158" s="275" t="s">
        <v>182</v>
      </c>
      <c r="G158" s="273"/>
      <c r="H158" s="276">
        <v>43.049999999999997</v>
      </c>
      <c r="I158" s="277"/>
      <c r="J158" s="273"/>
      <c r="K158" s="273"/>
      <c r="L158" s="278"/>
      <c r="M158" s="279"/>
      <c r="N158" s="280"/>
      <c r="O158" s="280"/>
      <c r="P158" s="280"/>
      <c r="Q158" s="280"/>
      <c r="R158" s="280"/>
      <c r="S158" s="280"/>
      <c r="T158" s="28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2" t="s">
        <v>174</v>
      </c>
      <c r="AU158" s="282" t="s">
        <v>85</v>
      </c>
      <c r="AV158" s="14" t="s">
        <v>85</v>
      </c>
      <c r="AW158" s="14" t="s">
        <v>32</v>
      </c>
      <c r="AX158" s="14" t="s">
        <v>77</v>
      </c>
      <c r="AY158" s="282" t="s">
        <v>166</v>
      </c>
    </row>
    <row r="159" s="13" customFormat="1">
      <c r="A159" s="13"/>
      <c r="B159" s="261"/>
      <c r="C159" s="262"/>
      <c r="D159" s="263" t="s">
        <v>174</v>
      </c>
      <c r="E159" s="264" t="s">
        <v>1</v>
      </c>
      <c r="F159" s="265" t="s">
        <v>183</v>
      </c>
      <c r="G159" s="262"/>
      <c r="H159" s="264" t="s">
        <v>1</v>
      </c>
      <c r="I159" s="266"/>
      <c r="J159" s="262"/>
      <c r="K159" s="262"/>
      <c r="L159" s="267"/>
      <c r="M159" s="268"/>
      <c r="N159" s="269"/>
      <c r="O159" s="269"/>
      <c r="P159" s="269"/>
      <c r="Q159" s="269"/>
      <c r="R159" s="269"/>
      <c r="S159" s="269"/>
      <c r="T159" s="27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71" t="s">
        <v>174</v>
      </c>
      <c r="AU159" s="271" t="s">
        <v>85</v>
      </c>
      <c r="AV159" s="13" t="s">
        <v>81</v>
      </c>
      <c r="AW159" s="13" t="s">
        <v>32</v>
      </c>
      <c r="AX159" s="13" t="s">
        <v>77</v>
      </c>
      <c r="AY159" s="271" t="s">
        <v>166</v>
      </c>
    </row>
    <row r="160" s="14" customFormat="1">
      <c r="A160" s="14"/>
      <c r="B160" s="272"/>
      <c r="C160" s="273"/>
      <c r="D160" s="263" t="s">
        <v>174</v>
      </c>
      <c r="E160" s="274" t="s">
        <v>1</v>
      </c>
      <c r="F160" s="275" t="s">
        <v>184</v>
      </c>
      <c r="G160" s="273"/>
      <c r="H160" s="276">
        <v>144.30000000000001</v>
      </c>
      <c r="I160" s="277"/>
      <c r="J160" s="273"/>
      <c r="K160" s="273"/>
      <c r="L160" s="278"/>
      <c r="M160" s="279"/>
      <c r="N160" s="280"/>
      <c r="O160" s="280"/>
      <c r="P160" s="280"/>
      <c r="Q160" s="280"/>
      <c r="R160" s="280"/>
      <c r="S160" s="280"/>
      <c r="T160" s="28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82" t="s">
        <v>174</v>
      </c>
      <c r="AU160" s="282" t="s">
        <v>85</v>
      </c>
      <c r="AV160" s="14" t="s">
        <v>85</v>
      </c>
      <c r="AW160" s="14" t="s">
        <v>32</v>
      </c>
      <c r="AX160" s="14" t="s">
        <v>77</v>
      </c>
      <c r="AY160" s="282" t="s">
        <v>166</v>
      </c>
    </row>
    <row r="161" s="13" customFormat="1">
      <c r="A161" s="13"/>
      <c r="B161" s="261"/>
      <c r="C161" s="262"/>
      <c r="D161" s="263" t="s">
        <v>174</v>
      </c>
      <c r="E161" s="264" t="s">
        <v>1</v>
      </c>
      <c r="F161" s="265" t="s">
        <v>185</v>
      </c>
      <c r="G161" s="262"/>
      <c r="H161" s="264" t="s">
        <v>1</v>
      </c>
      <c r="I161" s="266"/>
      <c r="J161" s="262"/>
      <c r="K161" s="262"/>
      <c r="L161" s="267"/>
      <c r="M161" s="268"/>
      <c r="N161" s="269"/>
      <c r="O161" s="269"/>
      <c r="P161" s="269"/>
      <c r="Q161" s="269"/>
      <c r="R161" s="269"/>
      <c r="S161" s="269"/>
      <c r="T161" s="27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71" t="s">
        <v>174</v>
      </c>
      <c r="AU161" s="271" t="s">
        <v>85</v>
      </c>
      <c r="AV161" s="13" t="s">
        <v>81</v>
      </c>
      <c r="AW161" s="13" t="s">
        <v>32</v>
      </c>
      <c r="AX161" s="13" t="s">
        <v>77</v>
      </c>
      <c r="AY161" s="271" t="s">
        <v>166</v>
      </c>
    </row>
    <row r="162" s="15" customFormat="1">
      <c r="A162" s="15"/>
      <c r="B162" s="283"/>
      <c r="C162" s="284"/>
      <c r="D162" s="263" t="s">
        <v>174</v>
      </c>
      <c r="E162" s="285" t="s">
        <v>1</v>
      </c>
      <c r="F162" s="286" t="s">
        <v>177</v>
      </c>
      <c r="G162" s="284"/>
      <c r="H162" s="287">
        <v>187.35000000000002</v>
      </c>
      <c r="I162" s="288"/>
      <c r="J162" s="284"/>
      <c r="K162" s="284"/>
      <c r="L162" s="289"/>
      <c r="M162" s="290"/>
      <c r="N162" s="291"/>
      <c r="O162" s="291"/>
      <c r="P162" s="291"/>
      <c r="Q162" s="291"/>
      <c r="R162" s="291"/>
      <c r="S162" s="291"/>
      <c r="T162" s="29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93" t="s">
        <v>174</v>
      </c>
      <c r="AU162" s="293" t="s">
        <v>85</v>
      </c>
      <c r="AV162" s="15" t="s">
        <v>172</v>
      </c>
      <c r="AW162" s="15" t="s">
        <v>32</v>
      </c>
      <c r="AX162" s="15" t="s">
        <v>81</v>
      </c>
      <c r="AY162" s="293" t="s">
        <v>166</v>
      </c>
    </row>
    <row r="163" s="2" customFormat="1" ht="21.75" customHeight="1">
      <c r="A163" s="39"/>
      <c r="B163" s="40"/>
      <c r="C163" s="247" t="s">
        <v>85</v>
      </c>
      <c r="D163" s="247" t="s">
        <v>168</v>
      </c>
      <c r="E163" s="248" t="s">
        <v>186</v>
      </c>
      <c r="F163" s="249" t="s">
        <v>187</v>
      </c>
      <c r="G163" s="250" t="s">
        <v>171</v>
      </c>
      <c r="H163" s="251">
        <v>223.09999999999999</v>
      </c>
      <c r="I163" s="252"/>
      <c r="J163" s="253">
        <f>ROUND(I163*H163,2)</f>
        <v>0</v>
      </c>
      <c r="K163" s="254"/>
      <c r="L163" s="45"/>
      <c r="M163" s="255" t="s">
        <v>1</v>
      </c>
      <c r="N163" s="256" t="s">
        <v>42</v>
      </c>
      <c r="O163" s="92"/>
      <c r="P163" s="257">
        <f>O163*H163</f>
        <v>0</v>
      </c>
      <c r="Q163" s="257">
        <v>0</v>
      </c>
      <c r="R163" s="257">
        <f>Q163*H163</f>
        <v>0</v>
      </c>
      <c r="S163" s="257">
        <v>0</v>
      </c>
      <c r="T163" s="25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9" t="s">
        <v>172</v>
      </c>
      <c r="AT163" s="259" t="s">
        <v>168</v>
      </c>
      <c r="AU163" s="259" t="s">
        <v>85</v>
      </c>
      <c r="AY163" s="18" t="s">
        <v>166</v>
      </c>
      <c r="BE163" s="260">
        <f>IF(N163="základní",J163,0)</f>
        <v>0</v>
      </c>
      <c r="BF163" s="260">
        <f>IF(N163="snížená",J163,0)</f>
        <v>0</v>
      </c>
      <c r="BG163" s="260">
        <f>IF(N163="zákl. přenesená",J163,0)</f>
        <v>0</v>
      </c>
      <c r="BH163" s="260">
        <f>IF(N163="sníž. přenesená",J163,0)</f>
        <v>0</v>
      </c>
      <c r="BI163" s="260">
        <f>IF(N163="nulová",J163,0)</f>
        <v>0</v>
      </c>
      <c r="BJ163" s="18" t="s">
        <v>81</v>
      </c>
      <c r="BK163" s="260">
        <f>ROUND(I163*H163,2)</f>
        <v>0</v>
      </c>
      <c r="BL163" s="18" t="s">
        <v>172</v>
      </c>
      <c r="BM163" s="259" t="s">
        <v>188</v>
      </c>
    </row>
    <row r="164" s="14" customFormat="1">
      <c r="A164" s="14"/>
      <c r="B164" s="272"/>
      <c r="C164" s="273"/>
      <c r="D164" s="263" t="s">
        <v>174</v>
      </c>
      <c r="E164" s="274" t="s">
        <v>1</v>
      </c>
      <c r="F164" s="275" t="s">
        <v>189</v>
      </c>
      <c r="G164" s="273"/>
      <c r="H164" s="276">
        <v>223.09999999999999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2" t="s">
        <v>174</v>
      </c>
      <c r="AU164" s="282" t="s">
        <v>85</v>
      </c>
      <c r="AV164" s="14" t="s">
        <v>85</v>
      </c>
      <c r="AW164" s="14" t="s">
        <v>32</v>
      </c>
      <c r="AX164" s="14" t="s">
        <v>77</v>
      </c>
      <c r="AY164" s="282" t="s">
        <v>166</v>
      </c>
    </row>
    <row r="165" s="15" customFormat="1">
      <c r="A165" s="15"/>
      <c r="B165" s="283"/>
      <c r="C165" s="284"/>
      <c r="D165" s="263" t="s">
        <v>174</v>
      </c>
      <c r="E165" s="285" t="s">
        <v>1</v>
      </c>
      <c r="F165" s="286" t="s">
        <v>177</v>
      </c>
      <c r="G165" s="284"/>
      <c r="H165" s="287">
        <v>223.09999999999999</v>
      </c>
      <c r="I165" s="288"/>
      <c r="J165" s="284"/>
      <c r="K165" s="284"/>
      <c r="L165" s="289"/>
      <c r="M165" s="290"/>
      <c r="N165" s="291"/>
      <c r="O165" s="291"/>
      <c r="P165" s="291"/>
      <c r="Q165" s="291"/>
      <c r="R165" s="291"/>
      <c r="S165" s="291"/>
      <c r="T165" s="29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93" t="s">
        <v>174</v>
      </c>
      <c r="AU165" s="293" t="s">
        <v>85</v>
      </c>
      <c r="AV165" s="15" t="s">
        <v>172</v>
      </c>
      <c r="AW165" s="15" t="s">
        <v>32</v>
      </c>
      <c r="AX165" s="15" t="s">
        <v>81</v>
      </c>
      <c r="AY165" s="293" t="s">
        <v>166</v>
      </c>
    </row>
    <row r="166" s="2" customFormat="1" ht="21.75" customHeight="1">
      <c r="A166" s="39"/>
      <c r="B166" s="40"/>
      <c r="C166" s="247" t="s">
        <v>93</v>
      </c>
      <c r="D166" s="247" t="s">
        <v>168</v>
      </c>
      <c r="E166" s="248" t="s">
        <v>190</v>
      </c>
      <c r="F166" s="249" t="s">
        <v>191</v>
      </c>
      <c r="G166" s="250" t="s">
        <v>171</v>
      </c>
      <c r="H166" s="251">
        <v>73.099999999999994</v>
      </c>
      <c r="I166" s="252"/>
      <c r="J166" s="253">
        <f>ROUND(I166*H166,2)</f>
        <v>0</v>
      </c>
      <c r="K166" s="254"/>
      <c r="L166" s="45"/>
      <c r="M166" s="255" t="s">
        <v>1</v>
      </c>
      <c r="N166" s="256" t="s">
        <v>42</v>
      </c>
      <c r="O166" s="92"/>
      <c r="P166" s="257">
        <f>O166*H166</f>
        <v>0</v>
      </c>
      <c r="Q166" s="257">
        <v>0</v>
      </c>
      <c r="R166" s="257">
        <f>Q166*H166</f>
        <v>0</v>
      </c>
      <c r="S166" s="257">
        <v>0</v>
      </c>
      <c r="T166" s="25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9" t="s">
        <v>172</v>
      </c>
      <c r="AT166" s="259" t="s">
        <v>168</v>
      </c>
      <c r="AU166" s="259" t="s">
        <v>85</v>
      </c>
      <c r="AY166" s="18" t="s">
        <v>166</v>
      </c>
      <c r="BE166" s="260">
        <f>IF(N166="základní",J166,0)</f>
        <v>0</v>
      </c>
      <c r="BF166" s="260">
        <f>IF(N166="snížená",J166,0)</f>
        <v>0</v>
      </c>
      <c r="BG166" s="260">
        <f>IF(N166="zákl. přenesená",J166,0)</f>
        <v>0</v>
      </c>
      <c r="BH166" s="260">
        <f>IF(N166="sníž. přenesená",J166,0)</f>
        <v>0</v>
      </c>
      <c r="BI166" s="260">
        <f>IF(N166="nulová",J166,0)</f>
        <v>0</v>
      </c>
      <c r="BJ166" s="18" t="s">
        <v>81</v>
      </c>
      <c r="BK166" s="260">
        <f>ROUND(I166*H166,2)</f>
        <v>0</v>
      </c>
      <c r="BL166" s="18" t="s">
        <v>172</v>
      </c>
      <c r="BM166" s="259" t="s">
        <v>192</v>
      </c>
    </row>
    <row r="167" s="14" customFormat="1">
      <c r="A167" s="14"/>
      <c r="B167" s="272"/>
      <c r="C167" s="273"/>
      <c r="D167" s="263" t="s">
        <v>174</v>
      </c>
      <c r="E167" s="274" t="s">
        <v>1</v>
      </c>
      <c r="F167" s="275" t="s">
        <v>193</v>
      </c>
      <c r="G167" s="273"/>
      <c r="H167" s="276">
        <v>73.099999999999994</v>
      </c>
      <c r="I167" s="277"/>
      <c r="J167" s="273"/>
      <c r="K167" s="273"/>
      <c r="L167" s="278"/>
      <c r="M167" s="279"/>
      <c r="N167" s="280"/>
      <c r="O167" s="280"/>
      <c r="P167" s="280"/>
      <c r="Q167" s="280"/>
      <c r="R167" s="280"/>
      <c r="S167" s="280"/>
      <c r="T167" s="28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2" t="s">
        <v>174</v>
      </c>
      <c r="AU167" s="282" t="s">
        <v>85</v>
      </c>
      <c r="AV167" s="14" t="s">
        <v>85</v>
      </c>
      <c r="AW167" s="14" t="s">
        <v>32</v>
      </c>
      <c r="AX167" s="14" t="s">
        <v>81</v>
      </c>
      <c r="AY167" s="282" t="s">
        <v>166</v>
      </c>
    </row>
    <row r="168" s="2" customFormat="1" ht="21.75" customHeight="1">
      <c r="A168" s="39"/>
      <c r="B168" s="40"/>
      <c r="C168" s="247" t="s">
        <v>172</v>
      </c>
      <c r="D168" s="247" t="s">
        <v>168</v>
      </c>
      <c r="E168" s="248" t="s">
        <v>194</v>
      </c>
      <c r="F168" s="249" t="s">
        <v>195</v>
      </c>
      <c r="G168" s="250" t="s">
        <v>171</v>
      </c>
      <c r="H168" s="251">
        <v>223.09999999999999</v>
      </c>
      <c r="I168" s="252"/>
      <c r="J168" s="253">
        <f>ROUND(I168*H168,2)</f>
        <v>0</v>
      </c>
      <c r="K168" s="254"/>
      <c r="L168" s="45"/>
      <c r="M168" s="255" t="s">
        <v>1</v>
      </c>
      <c r="N168" s="256" t="s">
        <v>42</v>
      </c>
      <c r="O168" s="92"/>
      <c r="P168" s="257">
        <f>O168*H168</f>
        <v>0</v>
      </c>
      <c r="Q168" s="257">
        <v>0</v>
      </c>
      <c r="R168" s="257">
        <f>Q168*H168</f>
        <v>0</v>
      </c>
      <c r="S168" s="257">
        <v>0</v>
      </c>
      <c r="T168" s="25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9" t="s">
        <v>172</v>
      </c>
      <c r="AT168" s="259" t="s">
        <v>168</v>
      </c>
      <c r="AU168" s="259" t="s">
        <v>85</v>
      </c>
      <c r="AY168" s="18" t="s">
        <v>166</v>
      </c>
      <c r="BE168" s="260">
        <f>IF(N168="základní",J168,0)</f>
        <v>0</v>
      </c>
      <c r="BF168" s="260">
        <f>IF(N168="snížená",J168,0)</f>
        <v>0</v>
      </c>
      <c r="BG168" s="260">
        <f>IF(N168="zákl. přenesená",J168,0)</f>
        <v>0</v>
      </c>
      <c r="BH168" s="260">
        <f>IF(N168="sníž. přenesená",J168,0)</f>
        <v>0</v>
      </c>
      <c r="BI168" s="260">
        <f>IF(N168="nulová",J168,0)</f>
        <v>0</v>
      </c>
      <c r="BJ168" s="18" t="s">
        <v>81</v>
      </c>
      <c r="BK168" s="260">
        <f>ROUND(I168*H168,2)</f>
        <v>0</v>
      </c>
      <c r="BL168" s="18" t="s">
        <v>172</v>
      </c>
      <c r="BM168" s="259" t="s">
        <v>196</v>
      </c>
    </row>
    <row r="169" s="2" customFormat="1" ht="21.75" customHeight="1">
      <c r="A169" s="39"/>
      <c r="B169" s="40"/>
      <c r="C169" s="247" t="s">
        <v>197</v>
      </c>
      <c r="D169" s="247" t="s">
        <v>168</v>
      </c>
      <c r="E169" s="248" t="s">
        <v>198</v>
      </c>
      <c r="F169" s="249" t="s">
        <v>199</v>
      </c>
      <c r="G169" s="250" t="s">
        <v>200</v>
      </c>
      <c r="H169" s="251">
        <v>124.27</v>
      </c>
      <c r="I169" s="252"/>
      <c r="J169" s="253">
        <f>ROUND(I169*H169,2)</f>
        <v>0</v>
      </c>
      <c r="K169" s="254"/>
      <c r="L169" s="45"/>
      <c r="M169" s="255" t="s">
        <v>1</v>
      </c>
      <c r="N169" s="256" t="s">
        <v>42</v>
      </c>
      <c r="O169" s="92"/>
      <c r="P169" s="257">
        <f>O169*H169</f>
        <v>0</v>
      </c>
      <c r="Q169" s="257">
        <v>0</v>
      </c>
      <c r="R169" s="257">
        <f>Q169*H169</f>
        <v>0</v>
      </c>
      <c r="S169" s="257">
        <v>0</v>
      </c>
      <c r="T169" s="25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9" t="s">
        <v>172</v>
      </c>
      <c r="AT169" s="259" t="s">
        <v>168</v>
      </c>
      <c r="AU169" s="259" t="s">
        <v>85</v>
      </c>
      <c r="AY169" s="18" t="s">
        <v>166</v>
      </c>
      <c r="BE169" s="260">
        <f>IF(N169="základní",J169,0)</f>
        <v>0</v>
      </c>
      <c r="BF169" s="260">
        <f>IF(N169="snížená",J169,0)</f>
        <v>0</v>
      </c>
      <c r="BG169" s="260">
        <f>IF(N169="zákl. přenesená",J169,0)</f>
        <v>0</v>
      </c>
      <c r="BH169" s="260">
        <f>IF(N169="sníž. přenesená",J169,0)</f>
        <v>0</v>
      </c>
      <c r="BI169" s="260">
        <f>IF(N169="nulová",J169,0)</f>
        <v>0</v>
      </c>
      <c r="BJ169" s="18" t="s">
        <v>81</v>
      </c>
      <c r="BK169" s="260">
        <f>ROUND(I169*H169,2)</f>
        <v>0</v>
      </c>
      <c r="BL169" s="18" t="s">
        <v>172</v>
      </c>
      <c r="BM169" s="259" t="s">
        <v>201</v>
      </c>
    </row>
    <row r="170" s="14" customFormat="1">
      <c r="A170" s="14"/>
      <c r="B170" s="272"/>
      <c r="C170" s="273"/>
      <c r="D170" s="263" t="s">
        <v>174</v>
      </c>
      <c r="E170" s="274" t="s">
        <v>1</v>
      </c>
      <c r="F170" s="275" t="s">
        <v>202</v>
      </c>
      <c r="G170" s="273"/>
      <c r="H170" s="276">
        <v>124.27</v>
      </c>
      <c r="I170" s="277"/>
      <c r="J170" s="273"/>
      <c r="K170" s="273"/>
      <c r="L170" s="278"/>
      <c r="M170" s="279"/>
      <c r="N170" s="280"/>
      <c r="O170" s="280"/>
      <c r="P170" s="280"/>
      <c r="Q170" s="280"/>
      <c r="R170" s="280"/>
      <c r="S170" s="280"/>
      <c r="T170" s="28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2" t="s">
        <v>174</v>
      </c>
      <c r="AU170" s="282" t="s">
        <v>85</v>
      </c>
      <c r="AV170" s="14" t="s">
        <v>85</v>
      </c>
      <c r="AW170" s="14" t="s">
        <v>32</v>
      </c>
      <c r="AX170" s="14" t="s">
        <v>81</v>
      </c>
      <c r="AY170" s="282" t="s">
        <v>166</v>
      </c>
    </row>
    <row r="171" s="2" customFormat="1" ht="16.5" customHeight="1">
      <c r="A171" s="39"/>
      <c r="B171" s="40"/>
      <c r="C171" s="247" t="s">
        <v>203</v>
      </c>
      <c r="D171" s="247" t="s">
        <v>168</v>
      </c>
      <c r="E171" s="248" t="s">
        <v>204</v>
      </c>
      <c r="F171" s="249" t="s">
        <v>205</v>
      </c>
      <c r="G171" s="250" t="s">
        <v>171</v>
      </c>
      <c r="H171" s="251">
        <v>223.09999999999999</v>
      </c>
      <c r="I171" s="252"/>
      <c r="J171" s="253">
        <f>ROUND(I171*H171,2)</f>
        <v>0</v>
      </c>
      <c r="K171" s="254"/>
      <c r="L171" s="45"/>
      <c r="M171" s="255" t="s">
        <v>1</v>
      </c>
      <c r="N171" s="256" t="s">
        <v>42</v>
      </c>
      <c r="O171" s="92"/>
      <c r="P171" s="257">
        <f>O171*H171</f>
        <v>0</v>
      </c>
      <c r="Q171" s="257">
        <v>0</v>
      </c>
      <c r="R171" s="257">
        <f>Q171*H171</f>
        <v>0</v>
      </c>
      <c r="S171" s="257">
        <v>0</v>
      </c>
      <c r="T171" s="25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9" t="s">
        <v>172</v>
      </c>
      <c r="AT171" s="259" t="s">
        <v>168</v>
      </c>
      <c r="AU171" s="259" t="s">
        <v>85</v>
      </c>
      <c r="AY171" s="18" t="s">
        <v>166</v>
      </c>
      <c r="BE171" s="260">
        <f>IF(N171="základní",J171,0)</f>
        <v>0</v>
      </c>
      <c r="BF171" s="260">
        <f>IF(N171="snížená",J171,0)</f>
        <v>0</v>
      </c>
      <c r="BG171" s="260">
        <f>IF(N171="zákl. přenesená",J171,0)</f>
        <v>0</v>
      </c>
      <c r="BH171" s="260">
        <f>IF(N171="sníž. přenesená",J171,0)</f>
        <v>0</v>
      </c>
      <c r="BI171" s="260">
        <f>IF(N171="nulová",J171,0)</f>
        <v>0</v>
      </c>
      <c r="BJ171" s="18" t="s">
        <v>81</v>
      </c>
      <c r="BK171" s="260">
        <f>ROUND(I171*H171,2)</f>
        <v>0</v>
      </c>
      <c r="BL171" s="18" t="s">
        <v>172</v>
      </c>
      <c r="BM171" s="259" t="s">
        <v>206</v>
      </c>
    </row>
    <row r="172" s="2" customFormat="1" ht="16.5" customHeight="1">
      <c r="A172" s="39"/>
      <c r="B172" s="40"/>
      <c r="C172" s="247" t="s">
        <v>207</v>
      </c>
      <c r="D172" s="247" t="s">
        <v>168</v>
      </c>
      <c r="E172" s="248" t="s">
        <v>208</v>
      </c>
      <c r="F172" s="249" t="s">
        <v>209</v>
      </c>
      <c r="G172" s="250" t="s">
        <v>171</v>
      </c>
      <c r="H172" s="251">
        <v>73.099999999999994</v>
      </c>
      <c r="I172" s="252"/>
      <c r="J172" s="253">
        <f>ROUND(I172*H172,2)</f>
        <v>0</v>
      </c>
      <c r="K172" s="254"/>
      <c r="L172" s="45"/>
      <c r="M172" s="255" t="s">
        <v>1</v>
      </c>
      <c r="N172" s="256" t="s">
        <v>42</v>
      </c>
      <c r="O172" s="92"/>
      <c r="P172" s="257">
        <f>O172*H172</f>
        <v>0</v>
      </c>
      <c r="Q172" s="257">
        <v>0</v>
      </c>
      <c r="R172" s="257">
        <f>Q172*H172</f>
        <v>0</v>
      </c>
      <c r="S172" s="257">
        <v>0</v>
      </c>
      <c r="T172" s="25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9" t="s">
        <v>172</v>
      </c>
      <c r="AT172" s="259" t="s">
        <v>168</v>
      </c>
      <c r="AU172" s="259" t="s">
        <v>85</v>
      </c>
      <c r="AY172" s="18" t="s">
        <v>166</v>
      </c>
      <c r="BE172" s="260">
        <f>IF(N172="základní",J172,0)</f>
        <v>0</v>
      </c>
      <c r="BF172" s="260">
        <f>IF(N172="snížená",J172,0)</f>
        <v>0</v>
      </c>
      <c r="BG172" s="260">
        <f>IF(N172="zákl. přenesená",J172,0)</f>
        <v>0</v>
      </c>
      <c r="BH172" s="260">
        <f>IF(N172="sníž. přenesená",J172,0)</f>
        <v>0</v>
      </c>
      <c r="BI172" s="260">
        <f>IF(N172="nulová",J172,0)</f>
        <v>0</v>
      </c>
      <c r="BJ172" s="18" t="s">
        <v>81</v>
      </c>
      <c r="BK172" s="260">
        <f>ROUND(I172*H172,2)</f>
        <v>0</v>
      </c>
      <c r="BL172" s="18" t="s">
        <v>172</v>
      </c>
      <c r="BM172" s="259" t="s">
        <v>210</v>
      </c>
    </row>
    <row r="173" s="2" customFormat="1" ht="21.75" customHeight="1">
      <c r="A173" s="39"/>
      <c r="B173" s="40"/>
      <c r="C173" s="247" t="s">
        <v>211</v>
      </c>
      <c r="D173" s="247" t="s">
        <v>168</v>
      </c>
      <c r="E173" s="248" t="s">
        <v>212</v>
      </c>
      <c r="F173" s="249" t="s">
        <v>213</v>
      </c>
      <c r="G173" s="250" t="s">
        <v>171</v>
      </c>
      <c r="H173" s="251">
        <v>150</v>
      </c>
      <c r="I173" s="252"/>
      <c r="J173" s="253">
        <f>ROUND(I173*H173,2)</f>
        <v>0</v>
      </c>
      <c r="K173" s="254"/>
      <c r="L173" s="45"/>
      <c r="M173" s="255" t="s">
        <v>1</v>
      </c>
      <c r="N173" s="256" t="s">
        <v>42</v>
      </c>
      <c r="O173" s="92"/>
      <c r="P173" s="257">
        <f>O173*H173</f>
        <v>0</v>
      </c>
      <c r="Q173" s="257">
        <v>0</v>
      </c>
      <c r="R173" s="257">
        <f>Q173*H173</f>
        <v>0</v>
      </c>
      <c r="S173" s="257">
        <v>0</v>
      </c>
      <c r="T173" s="25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9" t="s">
        <v>172</v>
      </c>
      <c r="AT173" s="259" t="s">
        <v>168</v>
      </c>
      <c r="AU173" s="259" t="s">
        <v>85</v>
      </c>
      <c r="AY173" s="18" t="s">
        <v>166</v>
      </c>
      <c r="BE173" s="260">
        <f>IF(N173="základní",J173,0)</f>
        <v>0</v>
      </c>
      <c r="BF173" s="260">
        <f>IF(N173="snížená",J173,0)</f>
        <v>0</v>
      </c>
      <c r="BG173" s="260">
        <f>IF(N173="zákl. přenesená",J173,0)</f>
        <v>0</v>
      </c>
      <c r="BH173" s="260">
        <f>IF(N173="sníž. přenesená",J173,0)</f>
        <v>0</v>
      </c>
      <c r="BI173" s="260">
        <f>IF(N173="nulová",J173,0)</f>
        <v>0</v>
      </c>
      <c r="BJ173" s="18" t="s">
        <v>81</v>
      </c>
      <c r="BK173" s="260">
        <f>ROUND(I173*H173,2)</f>
        <v>0</v>
      </c>
      <c r="BL173" s="18" t="s">
        <v>172</v>
      </c>
      <c r="BM173" s="259" t="s">
        <v>214</v>
      </c>
    </row>
    <row r="174" s="14" customFormat="1">
      <c r="A174" s="14"/>
      <c r="B174" s="272"/>
      <c r="C174" s="273"/>
      <c r="D174" s="263" t="s">
        <v>174</v>
      </c>
      <c r="E174" s="274" t="s">
        <v>1</v>
      </c>
      <c r="F174" s="275" t="s">
        <v>215</v>
      </c>
      <c r="G174" s="273"/>
      <c r="H174" s="276">
        <v>150</v>
      </c>
      <c r="I174" s="277"/>
      <c r="J174" s="273"/>
      <c r="K174" s="273"/>
      <c r="L174" s="278"/>
      <c r="M174" s="279"/>
      <c r="N174" s="280"/>
      <c r="O174" s="280"/>
      <c r="P174" s="280"/>
      <c r="Q174" s="280"/>
      <c r="R174" s="280"/>
      <c r="S174" s="280"/>
      <c r="T174" s="28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82" t="s">
        <v>174</v>
      </c>
      <c r="AU174" s="282" t="s">
        <v>85</v>
      </c>
      <c r="AV174" s="14" t="s">
        <v>85</v>
      </c>
      <c r="AW174" s="14" t="s">
        <v>32</v>
      </c>
      <c r="AX174" s="14" t="s">
        <v>77</v>
      </c>
      <c r="AY174" s="282" t="s">
        <v>166</v>
      </c>
    </row>
    <row r="175" s="12" customFormat="1" ht="22.8" customHeight="1">
      <c r="A175" s="12"/>
      <c r="B175" s="231"/>
      <c r="C175" s="232"/>
      <c r="D175" s="233" t="s">
        <v>76</v>
      </c>
      <c r="E175" s="245" t="s">
        <v>85</v>
      </c>
      <c r="F175" s="245" t="s">
        <v>216</v>
      </c>
      <c r="G175" s="232"/>
      <c r="H175" s="232"/>
      <c r="I175" s="235"/>
      <c r="J175" s="246">
        <f>BK175</f>
        <v>0</v>
      </c>
      <c r="K175" s="232"/>
      <c r="L175" s="237"/>
      <c r="M175" s="238"/>
      <c r="N175" s="239"/>
      <c r="O175" s="239"/>
      <c r="P175" s="240">
        <f>SUM(P176:P227)</f>
        <v>0</v>
      </c>
      <c r="Q175" s="239"/>
      <c r="R175" s="240">
        <f>SUM(R176:R227)</f>
        <v>57.603286669999996</v>
      </c>
      <c r="S175" s="239"/>
      <c r="T175" s="241">
        <f>SUM(T176:T227)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42" t="s">
        <v>81</v>
      </c>
      <c r="AT175" s="243" t="s">
        <v>76</v>
      </c>
      <c r="AU175" s="243" t="s">
        <v>81</v>
      </c>
      <c r="AY175" s="242" t="s">
        <v>166</v>
      </c>
      <c r="BK175" s="244">
        <f>SUM(BK176:BK227)</f>
        <v>0</v>
      </c>
    </row>
    <row r="176" s="2" customFormat="1" ht="16.5" customHeight="1">
      <c r="A176" s="39"/>
      <c r="B176" s="40"/>
      <c r="C176" s="247" t="s">
        <v>217</v>
      </c>
      <c r="D176" s="247" t="s">
        <v>168</v>
      </c>
      <c r="E176" s="248" t="s">
        <v>218</v>
      </c>
      <c r="F176" s="249" t="s">
        <v>219</v>
      </c>
      <c r="G176" s="250" t="s">
        <v>171</v>
      </c>
      <c r="H176" s="251">
        <v>6.4509999999999996</v>
      </c>
      <c r="I176" s="252"/>
      <c r="J176" s="253">
        <f>ROUND(I176*H176,2)</f>
        <v>0</v>
      </c>
      <c r="K176" s="254"/>
      <c r="L176" s="45"/>
      <c r="M176" s="255" t="s">
        <v>1</v>
      </c>
      <c r="N176" s="256" t="s">
        <v>42</v>
      </c>
      <c r="O176" s="92"/>
      <c r="P176" s="257">
        <f>O176*H176</f>
        <v>0</v>
      </c>
      <c r="Q176" s="257">
        <v>0</v>
      </c>
      <c r="R176" s="257">
        <f>Q176*H176</f>
        <v>0</v>
      </c>
      <c r="S176" s="257">
        <v>0</v>
      </c>
      <c r="T176" s="25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9" t="s">
        <v>172</v>
      </c>
      <c r="AT176" s="259" t="s">
        <v>168</v>
      </c>
      <c r="AU176" s="259" t="s">
        <v>85</v>
      </c>
      <c r="AY176" s="18" t="s">
        <v>166</v>
      </c>
      <c r="BE176" s="260">
        <f>IF(N176="základní",J176,0)</f>
        <v>0</v>
      </c>
      <c r="BF176" s="260">
        <f>IF(N176="snížená",J176,0)</f>
        <v>0</v>
      </c>
      <c r="BG176" s="260">
        <f>IF(N176="zákl. přenesená",J176,0)</f>
        <v>0</v>
      </c>
      <c r="BH176" s="260">
        <f>IF(N176="sníž. přenesená",J176,0)</f>
        <v>0</v>
      </c>
      <c r="BI176" s="260">
        <f>IF(N176="nulová",J176,0)</f>
        <v>0</v>
      </c>
      <c r="BJ176" s="18" t="s">
        <v>81</v>
      </c>
      <c r="BK176" s="260">
        <f>ROUND(I176*H176,2)</f>
        <v>0</v>
      </c>
      <c r="BL176" s="18" t="s">
        <v>172</v>
      </c>
      <c r="BM176" s="259" t="s">
        <v>220</v>
      </c>
    </row>
    <row r="177" s="14" customFormat="1">
      <c r="A177" s="14"/>
      <c r="B177" s="272"/>
      <c r="C177" s="273"/>
      <c r="D177" s="263" t="s">
        <v>174</v>
      </c>
      <c r="E177" s="274" t="s">
        <v>1</v>
      </c>
      <c r="F177" s="275" t="s">
        <v>221</v>
      </c>
      <c r="G177" s="273"/>
      <c r="H177" s="276">
        <v>6.1440000000000001</v>
      </c>
      <c r="I177" s="277"/>
      <c r="J177" s="273"/>
      <c r="K177" s="273"/>
      <c r="L177" s="278"/>
      <c r="M177" s="279"/>
      <c r="N177" s="280"/>
      <c r="O177" s="280"/>
      <c r="P177" s="280"/>
      <c r="Q177" s="280"/>
      <c r="R177" s="280"/>
      <c r="S177" s="280"/>
      <c r="T177" s="28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2" t="s">
        <v>174</v>
      </c>
      <c r="AU177" s="282" t="s">
        <v>85</v>
      </c>
      <c r="AV177" s="14" t="s">
        <v>85</v>
      </c>
      <c r="AW177" s="14" t="s">
        <v>32</v>
      </c>
      <c r="AX177" s="14" t="s">
        <v>77</v>
      </c>
      <c r="AY177" s="282" t="s">
        <v>166</v>
      </c>
    </row>
    <row r="178" s="13" customFormat="1">
      <c r="A178" s="13"/>
      <c r="B178" s="261"/>
      <c r="C178" s="262"/>
      <c r="D178" s="263" t="s">
        <v>174</v>
      </c>
      <c r="E178" s="264" t="s">
        <v>1</v>
      </c>
      <c r="F178" s="265" t="s">
        <v>222</v>
      </c>
      <c r="G178" s="262"/>
      <c r="H178" s="264" t="s">
        <v>1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1" t="s">
        <v>174</v>
      </c>
      <c r="AU178" s="271" t="s">
        <v>85</v>
      </c>
      <c r="AV178" s="13" t="s">
        <v>81</v>
      </c>
      <c r="AW178" s="13" t="s">
        <v>32</v>
      </c>
      <c r="AX178" s="13" t="s">
        <v>77</v>
      </c>
      <c r="AY178" s="271" t="s">
        <v>166</v>
      </c>
    </row>
    <row r="179" s="14" customFormat="1">
      <c r="A179" s="14"/>
      <c r="B179" s="272"/>
      <c r="C179" s="273"/>
      <c r="D179" s="263" t="s">
        <v>174</v>
      </c>
      <c r="E179" s="274" t="s">
        <v>1</v>
      </c>
      <c r="F179" s="275" t="s">
        <v>223</v>
      </c>
      <c r="G179" s="273"/>
      <c r="H179" s="276">
        <v>0.307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2" t="s">
        <v>174</v>
      </c>
      <c r="AU179" s="282" t="s">
        <v>85</v>
      </c>
      <c r="AV179" s="14" t="s">
        <v>85</v>
      </c>
      <c r="AW179" s="14" t="s">
        <v>32</v>
      </c>
      <c r="AX179" s="14" t="s">
        <v>77</v>
      </c>
      <c r="AY179" s="282" t="s">
        <v>166</v>
      </c>
    </row>
    <row r="180" s="13" customFormat="1">
      <c r="A180" s="13"/>
      <c r="B180" s="261"/>
      <c r="C180" s="262"/>
      <c r="D180" s="263" t="s">
        <v>174</v>
      </c>
      <c r="E180" s="264" t="s">
        <v>1</v>
      </c>
      <c r="F180" s="265" t="s">
        <v>224</v>
      </c>
      <c r="G180" s="262"/>
      <c r="H180" s="264" t="s">
        <v>1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71" t="s">
        <v>174</v>
      </c>
      <c r="AU180" s="271" t="s">
        <v>85</v>
      </c>
      <c r="AV180" s="13" t="s">
        <v>81</v>
      </c>
      <c r="AW180" s="13" t="s">
        <v>32</v>
      </c>
      <c r="AX180" s="13" t="s">
        <v>77</v>
      </c>
      <c r="AY180" s="271" t="s">
        <v>166</v>
      </c>
    </row>
    <row r="181" s="15" customFormat="1">
      <c r="A181" s="15"/>
      <c r="B181" s="283"/>
      <c r="C181" s="284"/>
      <c r="D181" s="263" t="s">
        <v>174</v>
      </c>
      <c r="E181" s="285" t="s">
        <v>1</v>
      </c>
      <c r="F181" s="286" t="s">
        <v>177</v>
      </c>
      <c r="G181" s="284"/>
      <c r="H181" s="287">
        <v>6.4509999999999996</v>
      </c>
      <c r="I181" s="288"/>
      <c r="J181" s="284"/>
      <c r="K181" s="284"/>
      <c r="L181" s="289"/>
      <c r="M181" s="290"/>
      <c r="N181" s="291"/>
      <c r="O181" s="291"/>
      <c r="P181" s="291"/>
      <c r="Q181" s="291"/>
      <c r="R181" s="291"/>
      <c r="S181" s="291"/>
      <c r="T181" s="292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93" t="s">
        <v>174</v>
      </c>
      <c r="AU181" s="293" t="s">
        <v>85</v>
      </c>
      <c r="AV181" s="15" t="s">
        <v>172</v>
      </c>
      <c r="AW181" s="15" t="s">
        <v>32</v>
      </c>
      <c r="AX181" s="15" t="s">
        <v>81</v>
      </c>
      <c r="AY181" s="293" t="s">
        <v>166</v>
      </c>
    </row>
    <row r="182" s="2" customFormat="1" ht="16.5" customHeight="1">
      <c r="A182" s="39"/>
      <c r="B182" s="40"/>
      <c r="C182" s="247" t="s">
        <v>225</v>
      </c>
      <c r="D182" s="247" t="s">
        <v>168</v>
      </c>
      <c r="E182" s="248" t="s">
        <v>226</v>
      </c>
      <c r="F182" s="249" t="s">
        <v>227</v>
      </c>
      <c r="G182" s="250" t="s">
        <v>171</v>
      </c>
      <c r="H182" s="251">
        <v>23.039999999999999</v>
      </c>
      <c r="I182" s="252"/>
      <c r="J182" s="253">
        <f>ROUND(I182*H182,2)</f>
        <v>0</v>
      </c>
      <c r="K182" s="254"/>
      <c r="L182" s="45"/>
      <c r="M182" s="255" t="s">
        <v>1</v>
      </c>
      <c r="N182" s="256" t="s">
        <v>42</v>
      </c>
      <c r="O182" s="92"/>
      <c r="P182" s="257">
        <f>O182*H182</f>
        <v>0</v>
      </c>
      <c r="Q182" s="257">
        <v>0</v>
      </c>
      <c r="R182" s="257">
        <f>Q182*H182</f>
        <v>0</v>
      </c>
      <c r="S182" s="257">
        <v>0</v>
      </c>
      <c r="T182" s="25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9" t="s">
        <v>172</v>
      </c>
      <c r="AT182" s="259" t="s">
        <v>168</v>
      </c>
      <c r="AU182" s="259" t="s">
        <v>85</v>
      </c>
      <c r="AY182" s="18" t="s">
        <v>166</v>
      </c>
      <c r="BE182" s="260">
        <f>IF(N182="základní",J182,0)</f>
        <v>0</v>
      </c>
      <c r="BF182" s="260">
        <f>IF(N182="snížená",J182,0)</f>
        <v>0</v>
      </c>
      <c r="BG182" s="260">
        <f>IF(N182="zákl. přenesená",J182,0)</f>
        <v>0</v>
      </c>
      <c r="BH182" s="260">
        <f>IF(N182="sníž. přenesená",J182,0)</f>
        <v>0</v>
      </c>
      <c r="BI182" s="260">
        <f>IF(N182="nulová",J182,0)</f>
        <v>0</v>
      </c>
      <c r="BJ182" s="18" t="s">
        <v>81</v>
      </c>
      <c r="BK182" s="260">
        <f>ROUND(I182*H182,2)</f>
        <v>0</v>
      </c>
      <c r="BL182" s="18" t="s">
        <v>172</v>
      </c>
      <c r="BM182" s="259" t="s">
        <v>228</v>
      </c>
    </row>
    <row r="183" s="14" customFormat="1">
      <c r="A183" s="14"/>
      <c r="B183" s="272"/>
      <c r="C183" s="273"/>
      <c r="D183" s="263" t="s">
        <v>174</v>
      </c>
      <c r="E183" s="274" t="s">
        <v>1</v>
      </c>
      <c r="F183" s="275" t="s">
        <v>229</v>
      </c>
      <c r="G183" s="273"/>
      <c r="H183" s="276">
        <v>23.039999999999999</v>
      </c>
      <c r="I183" s="277"/>
      <c r="J183" s="273"/>
      <c r="K183" s="273"/>
      <c r="L183" s="278"/>
      <c r="M183" s="279"/>
      <c r="N183" s="280"/>
      <c r="O183" s="280"/>
      <c r="P183" s="280"/>
      <c r="Q183" s="280"/>
      <c r="R183" s="280"/>
      <c r="S183" s="280"/>
      <c r="T183" s="28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82" t="s">
        <v>174</v>
      </c>
      <c r="AU183" s="282" t="s">
        <v>85</v>
      </c>
      <c r="AV183" s="14" t="s">
        <v>85</v>
      </c>
      <c r="AW183" s="14" t="s">
        <v>32</v>
      </c>
      <c r="AX183" s="14" t="s">
        <v>77</v>
      </c>
      <c r="AY183" s="282" t="s">
        <v>166</v>
      </c>
    </row>
    <row r="184" s="15" customFormat="1">
      <c r="A184" s="15"/>
      <c r="B184" s="283"/>
      <c r="C184" s="284"/>
      <c r="D184" s="263" t="s">
        <v>174</v>
      </c>
      <c r="E184" s="285" t="s">
        <v>1</v>
      </c>
      <c r="F184" s="286" t="s">
        <v>177</v>
      </c>
      <c r="G184" s="284"/>
      <c r="H184" s="287">
        <v>23.039999999999999</v>
      </c>
      <c r="I184" s="288"/>
      <c r="J184" s="284"/>
      <c r="K184" s="284"/>
      <c r="L184" s="289"/>
      <c r="M184" s="290"/>
      <c r="N184" s="291"/>
      <c r="O184" s="291"/>
      <c r="P184" s="291"/>
      <c r="Q184" s="291"/>
      <c r="R184" s="291"/>
      <c r="S184" s="291"/>
      <c r="T184" s="29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93" t="s">
        <v>174</v>
      </c>
      <c r="AU184" s="293" t="s">
        <v>85</v>
      </c>
      <c r="AV184" s="15" t="s">
        <v>172</v>
      </c>
      <c r="AW184" s="15" t="s">
        <v>32</v>
      </c>
      <c r="AX184" s="15" t="s">
        <v>81</v>
      </c>
      <c r="AY184" s="293" t="s">
        <v>166</v>
      </c>
    </row>
    <row r="185" s="2" customFormat="1" ht="21.75" customHeight="1">
      <c r="A185" s="39"/>
      <c r="B185" s="40"/>
      <c r="C185" s="247" t="s">
        <v>230</v>
      </c>
      <c r="D185" s="247" t="s">
        <v>168</v>
      </c>
      <c r="E185" s="248" t="s">
        <v>231</v>
      </c>
      <c r="F185" s="249" t="s">
        <v>232</v>
      </c>
      <c r="G185" s="250" t="s">
        <v>233</v>
      </c>
      <c r="H185" s="251">
        <v>303.95999999999998</v>
      </c>
      <c r="I185" s="252"/>
      <c r="J185" s="253">
        <f>ROUND(I185*H185,2)</f>
        <v>0</v>
      </c>
      <c r="K185" s="254"/>
      <c r="L185" s="45"/>
      <c r="M185" s="255" t="s">
        <v>1</v>
      </c>
      <c r="N185" s="256" t="s">
        <v>42</v>
      </c>
      <c r="O185" s="92"/>
      <c r="P185" s="257">
        <f>O185*H185</f>
        <v>0</v>
      </c>
      <c r="Q185" s="257">
        <v>0</v>
      </c>
      <c r="R185" s="257">
        <f>Q185*H185</f>
        <v>0</v>
      </c>
      <c r="S185" s="257">
        <v>0</v>
      </c>
      <c r="T185" s="25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9" t="s">
        <v>172</v>
      </c>
      <c r="AT185" s="259" t="s">
        <v>168</v>
      </c>
      <c r="AU185" s="259" t="s">
        <v>85</v>
      </c>
      <c r="AY185" s="18" t="s">
        <v>166</v>
      </c>
      <c r="BE185" s="260">
        <f>IF(N185="základní",J185,0)</f>
        <v>0</v>
      </c>
      <c r="BF185" s="260">
        <f>IF(N185="snížená",J185,0)</f>
        <v>0</v>
      </c>
      <c r="BG185" s="260">
        <f>IF(N185="zákl. přenesená",J185,0)</f>
        <v>0</v>
      </c>
      <c r="BH185" s="260">
        <f>IF(N185="sníž. přenesená",J185,0)</f>
        <v>0</v>
      </c>
      <c r="BI185" s="260">
        <f>IF(N185="nulová",J185,0)</f>
        <v>0</v>
      </c>
      <c r="BJ185" s="18" t="s">
        <v>81</v>
      </c>
      <c r="BK185" s="260">
        <f>ROUND(I185*H185,2)</f>
        <v>0</v>
      </c>
      <c r="BL185" s="18" t="s">
        <v>172</v>
      </c>
      <c r="BM185" s="259" t="s">
        <v>234</v>
      </c>
    </row>
    <row r="186" s="14" customFormat="1">
      <c r="A186" s="14"/>
      <c r="B186" s="272"/>
      <c r="C186" s="273"/>
      <c r="D186" s="263" t="s">
        <v>174</v>
      </c>
      <c r="E186" s="274" t="s">
        <v>1</v>
      </c>
      <c r="F186" s="275" t="s">
        <v>235</v>
      </c>
      <c r="G186" s="273"/>
      <c r="H186" s="276">
        <v>76.799999999999997</v>
      </c>
      <c r="I186" s="277"/>
      <c r="J186" s="273"/>
      <c r="K186" s="273"/>
      <c r="L186" s="278"/>
      <c r="M186" s="279"/>
      <c r="N186" s="280"/>
      <c r="O186" s="280"/>
      <c r="P186" s="280"/>
      <c r="Q186" s="280"/>
      <c r="R186" s="280"/>
      <c r="S186" s="280"/>
      <c r="T186" s="28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2" t="s">
        <v>174</v>
      </c>
      <c r="AU186" s="282" t="s">
        <v>85</v>
      </c>
      <c r="AV186" s="14" t="s">
        <v>85</v>
      </c>
      <c r="AW186" s="14" t="s">
        <v>32</v>
      </c>
      <c r="AX186" s="14" t="s">
        <v>77</v>
      </c>
      <c r="AY186" s="282" t="s">
        <v>166</v>
      </c>
    </row>
    <row r="187" s="13" customFormat="1">
      <c r="A187" s="13"/>
      <c r="B187" s="261"/>
      <c r="C187" s="262"/>
      <c r="D187" s="263" t="s">
        <v>174</v>
      </c>
      <c r="E187" s="264" t="s">
        <v>1</v>
      </c>
      <c r="F187" s="265" t="s">
        <v>236</v>
      </c>
      <c r="G187" s="262"/>
      <c r="H187" s="264" t="s">
        <v>1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1" t="s">
        <v>174</v>
      </c>
      <c r="AU187" s="271" t="s">
        <v>85</v>
      </c>
      <c r="AV187" s="13" t="s">
        <v>81</v>
      </c>
      <c r="AW187" s="13" t="s">
        <v>32</v>
      </c>
      <c r="AX187" s="13" t="s">
        <v>77</v>
      </c>
      <c r="AY187" s="271" t="s">
        <v>166</v>
      </c>
    </row>
    <row r="188" s="14" customFormat="1">
      <c r="A188" s="14"/>
      <c r="B188" s="272"/>
      <c r="C188" s="273"/>
      <c r="D188" s="263" t="s">
        <v>174</v>
      </c>
      <c r="E188" s="274" t="s">
        <v>1</v>
      </c>
      <c r="F188" s="275" t="s">
        <v>237</v>
      </c>
      <c r="G188" s="273"/>
      <c r="H188" s="276">
        <v>227.16</v>
      </c>
      <c r="I188" s="277"/>
      <c r="J188" s="273"/>
      <c r="K188" s="273"/>
      <c r="L188" s="278"/>
      <c r="M188" s="279"/>
      <c r="N188" s="280"/>
      <c r="O188" s="280"/>
      <c r="P188" s="280"/>
      <c r="Q188" s="280"/>
      <c r="R188" s="280"/>
      <c r="S188" s="280"/>
      <c r="T188" s="28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2" t="s">
        <v>174</v>
      </c>
      <c r="AU188" s="282" t="s">
        <v>85</v>
      </c>
      <c r="AV188" s="14" t="s">
        <v>85</v>
      </c>
      <c r="AW188" s="14" t="s">
        <v>32</v>
      </c>
      <c r="AX188" s="14" t="s">
        <v>77</v>
      </c>
      <c r="AY188" s="282" t="s">
        <v>166</v>
      </c>
    </row>
    <row r="189" s="13" customFormat="1">
      <c r="A189" s="13"/>
      <c r="B189" s="261"/>
      <c r="C189" s="262"/>
      <c r="D189" s="263" t="s">
        <v>174</v>
      </c>
      <c r="E189" s="264" t="s">
        <v>1</v>
      </c>
      <c r="F189" s="265" t="s">
        <v>238</v>
      </c>
      <c r="G189" s="262"/>
      <c r="H189" s="264" t="s">
        <v>1</v>
      </c>
      <c r="I189" s="266"/>
      <c r="J189" s="262"/>
      <c r="K189" s="262"/>
      <c r="L189" s="267"/>
      <c r="M189" s="268"/>
      <c r="N189" s="269"/>
      <c r="O189" s="269"/>
      <c r="P189" s="269"/>
      <c r="Q189" s="269"/>
      <c r="R189" s="269"/>
      <c r="S189" s="269"/>
      <c r="T189" s="27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1" t="s">
        <v>174</v>
      </c>
      <c r="AU189" s="271" t="s">
        <v>85</v>
      </c>
      <c r="AV189" s="13" t="s">
        <v>81</v>
      </c>
      <c r="AW189" s="13" t="s">
        <v>32</v>
      </c>
      <c r="AX189" s="13" t="s">
        <v>77</v>
      </c>
      <c r="AY189" s="271" t="s">
        <v>166</v>
      </c>
    </row>
    <row r="190" s="15" customFormat="1">
      <c r="A190" s="15"/>
      <c r="B190" s="283"/>
      <c r="C190" s="284"/>
      <c r="D190" s="263" t="s">
        <v>174</v>
      </c>
      <c r="E190" s="285" t="s">
        <v>1</v>
      </c>
      <c r="F190" s="286" t="s">
        <v>177</v>
      </c>
      <c r="G190" s="284"/>
      <c r="H190" s="287">
        <v>303.95999999999998</v>
      </c>
      <c r="I190" s="288"/>
      <c r="J190" s="284"/>
      <c r="K190" s="284"/>
      <c r="L190" s="289"/>
      <c r="M190" s="290"/>
      <c r="N190" s="291"/>
      <c r="O190" s="291"/>
      <c r="P190" s="291"/>
      <c r="Q190" s="291"/>
      <c r="R190" s="291"/>
      <c r="S190" s="291"/>
      <c r="T190" s="292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93" t="s">
        <v>174</v>
      </c>
      <c r="AU190" s="293" t="s">
        <v>85</v>
      </c>
      <c r="AV190" s="15" t="s">
        <v>172</v>
      </c>
      <c r="AW190" s="15" t="s">
        <v>32</v>
      </c>
      <c r="AX190" s="15" t="s">
        <v>81</v>
      </c>
      <c r="AY190" s="293" t="s">
        <v>166</v>
      </c>
    </row>
    <row r="191" s="2" customFormat="1" ht="21.75" customHeight="1">
      <c r="A191" s="39"/>
      <c r="B191" s="40"/>
      <c r="C191" s="247" t="s">
        <v>239</v>
      </c>
      <c r="D191" s="247" t="s">
        <v>168</v>
      </c>
      <c r="E191" s="248" t="s">
        <v>240</v>
      </c>
      <c r="F191" s="249" t="s">
        <v>241</v>
      </c>
      <c r="G191" s="250" t="s">
        <v>242</v>
      </c>
      <c r="H191" s="251">
        <v>213.09999999999999</v>
      </c>
      <c r="I191" s="252"/>
      <c r="J191" s="253">
        <f>ROUND(I191*H191,2)</f>
        <v>0</v>
      </c>
      <c r="K191" s="254"/>
      <c r="L191" s="45"/>
      <c r="M191" s="255" t="s">
        <v>1</v>
      </c>
      <c r="N191" s="256" t="s">
        <v>42</v>
      </c>
      <c r="O191" s="92"/>
      <c r="P191" s="257">
        <f>O191*H191</f>
        <v>0</v>
      </c>
      <c r="Q191" s="257">
        <v>0</v>
      </c>
      <c r="R191" s="257">
        <f>Q191*H191</f>
        <v>0</v>
      </c>
      <c r="S191" s="257">
        <v>0</v>
      </c>
      <c r="T191" s="25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9" t="s">
        <v>172</v>
      </c>
      <c r="AT191" s="259" t="s">
        <v>168</v>
      </c>
      <c r="AU191" s="259" t="s">
        <v>85</v>
      </c>
      <c r="AY191" s="18" t="s">
        <v>166</v>
      </c>
      <c r="BE191" s="260">
        <f>IF(N191="základní",J191,0)</f>
        <v>0</v>
      </c>
      <c r="BF191" s="260">
        <f>IF(N191="snížená",J191,0)</f>
        <v>0</v>
      </c>
      <c r="BG191" s="260">
        <f>IF(N191="zákl. přenesená",J191,0)</f>
        <v>0</v>
      </c>
      <c r="BH191" s="260">
        <f>IF(N191="sníž. přenesená",J191,0)</f>
        <v>0</v>
      </c>
      <c r="BI191" s="260">
        <f>IF(N191="nulová",J191,0)</f>
        <v>0</v>
      </c>
      <c r="BJ191" s="18" t="s">
        <v>81</v>
      </c>
      <c r="BK191" s="260">
        <f>ROUND(I191*H191,2)</f>
        <v>0</v>
      </c>
      <c r="BL191" s="18" t="s">
        <v>172</v>
      </c>
      <c r="BM191" s="259" t="s">
        <v>243</v>
      </c>
    </row>
    <row r="192" s="14" customFormat="1">
      <c r="A192" s="14"/>
      <c r="B192" s="272"/>
      <c r="C192" s="273"/>
      <c r="D192" s="263" t="s">
        <v>174</v>
      </c>
      <c r="E192" s="274" t="s">
        <v>1</v>
      </c>
      <c r="F192" s="275" t="s">
        <v>244</v>
      </c>
      <c r="G192" s="273"/>
      <c r="H192" s="276">
        <v>83.230000000000004</v>
      </c>
      <c r="I192" s="277"/>
      <c r="J192" s="273"/>
      <c r="K192" s="273"/>
      <c r="L192" s="278"/>
      <c r="M192" s="279"/>
      <c r="N192" s="280"/>
      <c r="O192" s="280"/>
      <c r="P192" s="280"/>
      <c r="Q192" s="280"/>
      <c r="R192" s="280"/>
      <c r="S192" s="280"/>
      <c r="T192" s="28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82" t="s">
        <v>174</v>
      </c>
      <c r="AU192" s="282" t="s">
        <v>85</v>
      </c>
      <c r="AV192" s="14" t="s">
        <v>85</v>
      </c>
      <c r="AW192" s="14" t="s">
        <v>32</v>
      </c>
      <c r="AX192" s="14" t="s">
        <v>77</v>
      </c>
      <c r="AY192" s="282" t="s">
        <v>166</v>
      </c>
    </row>
    <row r="193" s="13" customFormat="1">
      <c r="A193" s="13"/>
      <c r="B193" s="261"/>
      <c r="C193" s="262"/>
      <c r="D193" s="263" t="s">
        <v>174</v>
      </c>
      <c r="E193" s="264" t="s">
        <v>1</v>
      </c>
      <c r="F193" s="265" t="s">
        <v>245</v>
      </c>
      <c r="G193" s="262"/>
      <c r="H193" s="264" t="s">
        <v>1</v>
      </c>
      <c r="I193" s="266"/>
      <c r="J193" s="262"/>
      <c r="K193" s="262"/>
      <c r="L193" s="267"/>
      <c r="M193" s="268"/>
      <c r="N193" s="269"/>
      <c r="O193" s="269"/>
      <c r="P193" s="269"/>
      <c r="Q193" s="269"/>
      <c r="R193" s="269"/>
      <c r="S193" s="269"/>
      <c r="T193" s="27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1" t="s">
        <v>174</v>
      </c>
      <c r="AU193" s="271" t="s">
        <v>85</v>
      </c>
      <c r="AV193" s="13" t="s">
        <v>81</v>
      </c>
      <c r="AW193" s="13" t="s">
        <v>32</v>
      </c>
      <c r="AX193" s="13" t="s">
        <v>77</v>
      </c>
      <c r="AY193" s="271" t="s">
        <v>166</v>
      </c>
    </row>
    <row r="194" s="14" customFormat="1">
      <c r="A194" s="14"/>
      <c r="B194" s="272"/>
      <c r="C194" s="273"/>
      <c r="D194" s="263" t="s">
        <v>174</v>
      </c>
      <c r="E194" s="274" t="s">
        <v>1</v>
      </c>
      <c r="F194" s="275" t="s">
        <v>246</v>
      </c>
      <c r="G194" s="273"/>
      <c r="H194" s="276">
        <v>129.87000000000001</v>
      </c>
      <c r="I194" s="277"/>
      <c r="J194" s="273"/>
      <c r="K194" s="273"/>
      <c r="L194" s="278"/>
      <c r="M194" s="279"/>
      <c r="N194" s="280"/>
      <c r="O194" s="280"/>
      <c r="P194" s="280"/>
      <c r="Q194" s="280"/>
      <c r="R194" s="280"/>
      <c r="S194" s="280"/>
      <c r="T194" s="28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2" t="s">
        <v>174</v>
      </c>
      <c r="AU194" s="282" t="s">
        <v>85</v>
      </c>
      <c r="AV194" s="14" t="s">
        <v>85</v>
      </c>
      <c r="AW194" s="14" t="s">
        <v>32</v>
      </c>
      <c r="AX194" s="14" t="s">
        <v>77</v>
      </c>
      <c r="AY194" s="282" t="s">
        <v>166</v>
      </c>
    </row>
    <row r="195" s="13" customFormat="1">
      <c r="A195" s="13"/>
      <c r="B195" s="261"/>
      <c r="C195" s="262"/>
      <c r="D195" s="263" t="s">
        <v>174</v>
      </c>
      <c r="E195" s="264" t="s">
        <v>1</v>
      </c>
      <c r="F195" s="265" t="s">
        <v>247</v>
      </c>
      <c r="G195" s="262"/>
      <c r="H195" s="264" t="s">
        <v>1</v>
      </c>
      <c r="I195" s="266"/>
      <c r="J195" s="262"/>
      <c r="K195" s="262"/>
      <c r="L195" s="267"/>
      <c r="M195" s="268"/>
      <c r="N195" s="269"/>
      <c r="O195" s="269"/>
      <c r="P195" s="269"/>
      <c r="Q195" s="269"/>
      <c r="R195" s="269"/>
      <c r="S195" s="269"/>
      <c r="T195" s="27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1" t="s">
        <v>174</v>
      </c>
      <c r="AU195" s="271" t="s">
        <v>85</v>
      </c>
      <c r="AV195" s="13" t="s">
        <v>81</v>
      </c>
      <c r="AW195" s="13" t="s">
        <v>32</v>
      </c>
      <c r="AX195" s="13" t="s">
        <v>77</v>
      </c>
      <c r="AY195" s="271" t="s">
        <v>166</v>
      </c>
    </row>
    <row r="196" s="15" customFormat="1">
      <c r="A196" s="15"/>
      <c r="B196" s="283"/>
      <c r="C196" s="284"/>
      <c r="D196" s="263" t="s">
        <v>174</v>
      </c>
      <c r="E196" s="285" t="s">
        <v>1</v>
      </c>
      <c r="F196" s="286" t="s">
        <v>177</v>
      </c>
      <c r="G196" s="284"/>
      <c r="H196" s="287">
        <v>213.09999999999999</v>
      </c>
      <c r="I196" s="288"/>
      <c r="J196" s="284"/>
      <c r="K196" s="284"/>
      <c r="L196" s="289"/>
      <c r="M196" s="290"/>
      <c r="N196" s="291"/>
      <c r="O196" s="291"/>
      <c r="P196" s="291"/>
      <c r="Q196" s="291"/>
      <c r="R196" s="291"/>
      <c r="S196" s="291"/>
      <c r="T196" s="292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93" t="s">
        <v>174</v>
      </c>
      <c r="AU196" s="293" t="s">
        <v>85</v>
      </c>
      <c r="AV196" s="15" t="s">
        <v>172</v>
      </c>
      <c r="AW196" s="15" t="s">
        <v>32</v>
      </c>
      <c r="AX196" s="15" t="s">
        <v>81</v>
      </c>
      <c r="AY196" s="293" t="s">
        <v>166</v>
      </c>
    </row>
    <row r="197" s="2" customFormat="1" ht="16.5" customHeight="1">
      <c r="A197" s="39"/>
      <c r="B197" s="40"/>
      <c r="C197" s="294" t="s">
        <v>248</v>
      </c>
      <c r="D197" s="294" t="s">
        <v>249</v>
      </c>
      <c r="E197" s="295" t="s">
        <v>250</v>
      </c>
      <c r="F197" s="296" t="s">
        <v>251</v>
      </c>
      <c r="G197" s="297" t="s">
        <v>242</v>
      </c>
      <c r="H197" s="298">
        <v>245.065</v>
      </c>
      <c r="I197" s="299"/>
      <c r="J197" s="300">
        <f>ROUND(I197*H197,2)</f>
        <v>0</v>
      </c>
      <c r="K197" s="301"/>
      <c r="L197" s="302"/>
      <c r="M197" s="303" t="s">
        <v>1</v>
      </c>
      <c r="N197" s="304" t="s">
        <v>42</v>
      </c>
      <c r="O197" s="92"/>
      <c r="P197" s="257">
        <f>O197*H197</f>
        <v>0</v>
      </c>
      <c r="Q197" s="257">
        <v>0</v>
      </c>
      <c r="R197" s="257">
        <f>Q197*H197</f>
        <v>0</v>
      </c>
      <c r="S197" s="257">
        <v>0</v>
      </c>
      <c r="T197" s="25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9" t="s">
        <v>252</v>
      </c>
      <c r="AT197" s="259" t="s">
        <v>249</v>
      </c>
      <c r="AU197" s="259" t="s">
        <v>85</v>
      </c>
      <c r="AY197" s="18" t="s">
        <v>166</v>
      </c>
      <c r="BE197" s="260">
        <f>IF(N197="základní",J197,0)</f>
        <v>0</v>
      </c>
      <c r="BF197" s="260">
        <f>IF(N197="snížená",J197,0)</f>
        <v>0</v>
      </c>
      <c r="BG197" s="260">
        <f>IF(N197="zákl. přenesená",J197,0)</f>
        <v>0</v>
      </c>
      <c r="BH197" s="260">
        <f>IF(N197="sníž. přenesená",J197,0)</f>
        <v>0</v>
      </c>
      <c r="BI197" s="260">
        <f>IF(N197="nulová",J197,0)</f>
        <v>0</v>
      </c>
      <c r="BJ197" s="18" t="s">
        <v>81</v>
      </c>
      <c r="BK197" s="260">
        <f>ROUND(I197*H197,2)</f>
        <v>0</v>
      </c>
      <c r="BL197" s="18" t="s">
        <v>172</v>
      </c>
      <c r="BM197" s="259" t="s">
        <v>253</v>
      </c>
    </row>
    <row r="198" s="14" customFormat="1">
      <c r="A198" s="14"/>
      <c r="B198" s="272"/>
      <c r="C198" s="273"/>
      <c r="D198" s="263" t="s">
        <v>174</v>
      </c>
      <c r="E198" s="274" t="s">
        <v>1</v>
      </c>
      <c r="F198" s="275" t="s">
        <v>254</v>
      </c>
      <c r="G198" s="273"/>
      <c r="H198" s="276">
        <v>245.065</v>
      </c>
      <c r="I198" s="277"/>
      <c r="J198" s="273"/>
      <c r="K198" s="273"/>
      <c r="L198" s="278"/>
      <c r="M198" s="279"/>
      <c r="N198" s="280"/>
      <c r="O198" s="280"/>
      <c r="P198" s="280"/>
      <c r="Q198" s="280"/>
      <c r="R198" s="280"/>
      <c r="S198" s="280"/>
      <c r="T198" s="28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82" t="s">
        <v>174</v>
      </c>
      <c r="AU198" s="282" t="s">
        <v>85</v>
      </c>
      <c r="AV198" s="14" t="s">
        <v>85</v>
      </c>
      <c r="AW198" s="14" t="s">
        <v>32</v>
      </c>
      <c r="AX198" s="14" t="s">
        <v>77</v>
      </c>
      <c r="AY198" s="282" t="s">
        <v>166</v>
      </c>
    </row>
    <row r="199" s="15" customFormat="1">
      <c r="A199" s="15"/>
      <c r="B199" s="283"/>
      <c r="C199" s="284"/>
      <c r="D199" s="263" t="s">
        <v>174</v>
      </c>
      <c r="E199" s="285" t="s">
        <v>1</v>
      </c>
      <c r="F199" s="286" t="s">
        <v>177</v>
      </c>
      <c r="G199" s="284"/>
      <c r="H199" s="287">
        <v>245.065</v>
      </c>
      <c r="I199" s="288"/>
      <c r="J199" s="284"/>
      <c r="K199" s="284"/>
      <c r="L199" s="289"/>
      <c r="M199" s="290"/>
      <c r="N199" s="291"/>
      <c r="O199" s="291"/>
      <c r="P199" s="291"/>
      <c r="Q199" s="291"/>
      <c r="R199" s="291"/>
      <c r="S199" s="291"/>
      <c r="T199" s="29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93" t="s">
        <v>174</v>
      </c>
      <c r="AU199" s="293" t="s">
        <v>85</v>
      </c>
      <c r="AV199" s="15" t="s">
        <v>172</v>
      </c>
      <c r="AW199" s="15" t="s">
        <v>32</v>
      </c>
      <c r="AX199" s="15" t="s">
        <v>81</v>
      </c>
      <c r="AY199" s="293" t="s">
        <v>166</v>
      </c>
    </row>
    <row r="200" s="2" customFormat="1" ht="21.75" customHeight="1">
      <c r="A200" s="39"/>
      <c r="B200" s="40"/>
      <c r="C200" s="247" t="s">
        <v>252</v>
      </c>
      <c r="D200" s="247" t="s">
        <v>168</v>
      </c>
      <c r="E200" s="248" t="s">
        <v>255</v>
      </c>
      <c r="F200" s="249" t="s">
        <v>256</v>
      </c>
      <c r="G200" s="250" t="s">
        <v>171</v>
      </c>
      <c r="H200" s="251">
        <v>8.4209999999999994</v>
      </c>
      <c r="I200" s="252"/>
      <c r="J200" s="253">
        <f>ROUND(I200*H200,2)</f>
        <v>0</v>
      </c>
      <c r="K200" s="254"/>
      <c r="L200" s="45"/>
      <c r="M200" s="255" t="s">
        <v>1</v>
      </c>
      <c r="N200" s="256" t="s">
        <v>42</v>
      </c>
      <c r="O200" s="92"/>
      <c r="P200" s="257">
        <f>O200*H200</f>
        <v>0</v>
      </c>
      <c r="Q200" s="257">
        <v>1.98</v>
      </c>
      <c r="R200" s="257">
        <f>Q200*H200</f>
        <v>16.673579999999998</v>
      </c>
      <c r="S200" s="257">
        <v>0</v>
      </c>
      <c r="T200" s="25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9" t="s">
        <v>172</v>
      </c>
      <c r="AT200" s="259" t="s">
        <v>168</v>
      </c>
      <c r="AU200" s="259" t="s">
        <v>85</v>
      </c>
      <c r="AY200" s="18" t="s">
        <v>166</v>
      </c>
      <c r="BE200" s="260">
        <f>IF(N200="základní",J200,0)</f>
        <v>0</v>
      </c>
      <c r="BF200" s="260">
        <f>IF(N200="snížená",J200,0)</f>
        <v>0</v>
      </c>
      <c r="BG200" s="260">
        <f>IF(N200="zákl. přenesená",J200,0)</f>
        <v>0</v>
      </c>
      <c r="BH200" s="260">
        <f>IF(N200="sníž. přenesená",J200,0)</f>
        <v>0</v>
      </c>
      <c r="BI200" s="260">
        <f>IF(N200="nulová",J200,0)</f>
        <v>0</v>
      </c>
      <c r="BJ200" s="18" t="s">
        <v>81</v>
      </c>
      <c r="BK200" s="260">
        <f>ROUND(I200*H200,2)</f>
        <v>0</v>
      </c>
      <c r="BL200" s="18" t="s">
        <v>172</v>
      </c>
      <c r="BM200" s="259" t="s">
        <v>257</v>
      </c>
    </row>
    <row r="201" s="14" customFormat="1">
      <c r="A201" s="14"/>
      <c r="B201" s="272"/>
      <c r="C201" s="273"/>
      <c r="D201" s="263" t="s">
        <v>174</v>
      </c>
      <c r="E201" s="274" t="s">
        <v>1</v>
      </c>
      <c r="F201" s="275" t="s">
        <v>258</v>
      </c>
      <c r="G201" s="273"/>
      <c r="H201" s="276">
        <v>8.4209999999999994</v>
      </c>
      <c r="I201" s="277"/>
      <c r="J201" s="273"/>
      <c r="K201" s="273"/>
      <c r="L201" s="278"/>
      <c r="M201" s="279"/>
      <c r="N201" s="280"/>
      <c r="O201" s="280"/>
      <c r="P201" s="280"/>
      <c r="Q201" s="280"/>
      <c r="R201" s="280"/>
      <c r="S201" s="280"/>
      <c r="T201" s="28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82" t="s">
        <v>174</v>
      </c>
      <c r="AU201" s="282" t="s">
        <v>85</v>
      </c>
      <c r="AV201" s="14" t="s">
        <v>85</v>
      </c>
      <c r="AW201" s="14" t="s">
        <v>32</v>
      </c>
      <c r="AX201" s="14" t="s">
        <v>77</v>
      </c>
      <c r="AY201" s="282" t="s">
        <v>166</v>
      </c>
    </row>
    <row r="202" s="13" customFormat="1">
      <c r="A202" s="13"/>
      <c r="B202" s="261"/>
      <c r="C202" s="262"/>
      <c r="D202" s="263" t="s">
        <v>174</v>
      </c>
      <c r="E202" s="264" t="s">
        <v>1</v>
      </c>
      <c r="F202" s="265" t="s">
        <v>259</v>
      </c>
      <c r="G202" s="262"/>
      <c r="H202" s="264" t="s">
        <v>1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71" t="s">
        <v>174</v>
      </c>
      <c r="AU202" s="271" t="s">
        <v>85</v>
      </c>
      <c r="AV202" s="13" t="s">
        <v>81</v>
      </c>
      <c r="AW202" s="13" t="s">
        <v>32</v>
      </c>
      <c r="AX202" s="13" t="s">
        <v>77</v>
      </c>
      <c r="AY202" s="271" t="s">
        <v>166</v>
      </c>
    </row>
    <row r="203" s="15" customFormat="1">
      <c r="A203" s="15"/>
      <c r="B203" s="283"/>
      <c r="C203" s="284"/>
      <c r="D203" s="263" t="s">
        <v>174</v>
      </c>
      <c r="E203" s="285" t="s">
        <v>1</v>
      </c>
      <c r="F203" s="286" t="s">
        <v>177</v>
      </c>
      <c r="G203" s="284"/>
      <c r="H203" s="287">
        <v>8.4209999999999994</v>
      </c>
      <c r="I203" s="288"/>
      <c r="J203" s="284"/>
      <c r="K203" s="284"/>
      <c r="L203" s="289"/>
      <c r="M203" s="290"/>
      <c r="N203" s="291"/>
      <c r="O203" s="291"/>
      <c r="P203" s="291"/>
      <c r="Q203" s="291"/>
      <c r="R203" s="291"/>
      <c r="S203" s="291"/>
      <c r="T203" s="29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93" t="s">
        <v>174</v>
      </c>
      <c r="AU203" s="293" t="s">
        <v>85</v>
      </c>
      <c r="AV203" s="15" t="s">
        <v>172</v>
      </c>
      <c r="AW203" s="15" t="s">
        <v>32</v>
      </c>
      <c r="AX203" s="15" t="s">
        <v>81</v>
      </c>
      <c r="AY203" s="293" t="s">
        <v>166</v>
      </c>
    </row>
    <row r="204" s="2" customFormat="1" ht="21.75" customHeight="1">
      <c r="A204" s="39"/>
      <c r="B204" s="40"/>
      <c r="C204" s="247" t="s">
        <v>260</v>
      </c>
      <c r="D204" s="247" t="s">
        <v>168</v>
      </c>
      <c r="E204" s="248" t="s">
        <v>261</v>
      </c>
      <c r="F204" s="249" t="s">
        <v>262</v>
      </c>
      <c r="G204" s="250" t="s">
        <v>171</v>
      </c>
      <c r="H204" s="251">
        <v>12.305999999999999</v>
      </c>
      <c r="I204" s="252"/>
      <c r="J204" s="253">
        <f>ROUND(I204*H204,2)</f>
        <v>0</v>
      </c>
      <c r="K204" s="254"/>
      <c r="L204" s="45"/>
      <c r="M204" s="255" t="s">
        <v>1</v>
      </c>
      <c r="N204" s="256" t="s">
        <v>42</v>
      </c>
      <c r="O204" s="92"/>
      <c r="P204" s="257">
        <f>O204*H204</f>
        <v>0</v>
      </c>
      <c r="Q204" s="257">
        <v>2.45329</v>
      </c>
      <c r="R204" s="257">
        <f>Q204*H204</f>
        <v>30.190186739999998</v>
      </c>
      <c r="S204" s="257">
        <v>0</v>
      </c>
      <c r="T204" s="25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9" t="s">
        <v>172</v>
      </c>
      <c r="AT204" s="259" t="s">
        <v>168</v>
      </c>
      <c r="AU204" s="259" t="s">
        <v>85</v>
      </c>
      <c r="AY204" s="18" t="s">
        <v>166</v>
      </c>
      <c r="BE204" s="260">
        <f>IF(N204="základní",J204,0)</f>
        <v>0</v>
      </c>
      <c r="BF204" s="260">
        <f>IF(N204="snížená",J204,0)</f>
        <v>0</v>
      </c>
      <c r="BG204" s="260">
        <f>IF(N204="zákl. přenesená",J204,0)</f>
        <v>0</v>
      </c>
      <c r="BH204" s="260">
        <f>IF(N204="sníž. přenesená",J204,0)</f>
        <v>0</v>
      </c>
      <c r="BI204" s="260">
        <f>IF(N204="nulová",J204,0)</f>
        <v>0</v>
      </c>
      <c r="BJ204" s="18" t="s">
        <v>81</v>
      </c>
      <c r="BK204" s="260">
        <f>ROUND(I204*H204,2)</f>
        <v>0</v>
      </c>
      <c r="BL204" s="18" t="s">
        <v>172</v>
      </c>
      <c r="BM204" s="259" t="s">
        <v>263</v>
      </c>
    </row>
    <row r="205" s="14" customFormat="1">
      <c r="A205" s="14"/>
      <c r="B205" s="272"/>
      <c r="C205" s="273"/>
      <c r="D205" s="263" t="s">
        <v>174</v>
      </c>
      <c r="E205" s="274" t="s">
        <v>1</v>
      </c>
      <c r="F205" s="275" t="s">
        <v>258</v>
      </c>
      <c r="G205" s="273"/>
      <c r="H205" s="276">
        <v>8.4209999999999994</v>
      </c>
      <c r="I205" s="277"/>
      <c r="J205" s="273"/>
      <c r="K205" s="273"/>
      <c r="L205" s="278"/>
      <c r="M205" s="279"/>
      <c r="N205" s="280"/>
      <c r="O205" s="280"/>
      <c r="P205" s="280"/>
      <c r="Q205" s="280"/>
      <c r="R205" s="280"/>
      <c r="S205" s="280"/>
      <c r="T205" s="281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82" t="s">
        <v>174</v>
      </c>
      <c r="AU205" s="282" t="s">
        <v>85</v>
      </c>
      <c r="AV205" s="14" t="s">
        <v>85</v>
      </c>
      <c r="AW205" s="14" t="s">
        <v>32</v>
      </c>
      <c r="AX205" s="14" t="s">
        <v>77</v>
      </c>
      <c r="AY205" s="282" t="s">
        <v>166</v>
      </c>
    </row>
    <row r="206" s="16" customFormat="1">
      <c r="A206" s="16"/>
      <c r="B206" s="305"/>
      <c r="C206" s="306"/>
      <c r="D206" s="263" t="s">
        <v>174</v>
      </c>
      <c r="E206" s="307" t="s">
        <v>1</v>
      </c>
      <c r="F206" s="308" t="s">
        <v>264</v>
      </c>
      <c r="G206" s="306"/>
      <c r="H206" s="309">
        <v>8.4209999999999994</v>
      </c>
      <c r="I206" s="310"/>
      <c r="J206" s="306"/>
      <c r="K206" s="306"/>
      <c r="L206" s="311"/>
      <c r="M206" s="312"/>
      <c r="N206" s="313"/>
      <c r="O206" s="313"/>
      <c r="P206" s="313"/>
      <c r="Q206" s="313"/>
      <c r="R206" s="313"/>
      <c r="S206" s="313"/>
      <c r="T206" s="314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315" t="s">
        <v>174</v>
      </c>
      <c r="AU206" s="315" t="s">
        <v>85</v>
      </c>
      <c r="AV206" s="16" t="s">
        <v>93</v>
      </c>
      <c r="AW206" s="16" t="s">
        <v>32</v>
      </c>
      <c r="AX206" s="16" t="s">
        <v>77</v>
      </c>
      <c r="AY206" s="315" t="s">
        <v>166</v>
      </c>
    </row>
    <row r="207" s="13" customFormat="1">
      <c r="A207" s="13"/>
      <c r="B207" s="261"/>
      <c r="C207" s="262"/>
      <c r="D207" s="263" t="s">
        <v>174</v>
      </c>
      <c r="E207" s="264" t="s">
        <v>1</v>
      </c>
      <c r="F207" s="265" t="s">
        <v>175</v>
      </c>
      <c r="G207" s="262"/>
      <c r="H207" s="264" t="s">
        <v>1</v>
      </c>
      <c r="I207" s="266"/>
      <c r="J207" s="262"/>
      <c r="K207" s="262"/>
      <c r="L207" s="267"/>
      <c r="M207" s="268"/>
      <c r="N207" s="269"/>
      <c r="O207" s="269"/>
      <c r="P207" s="269"/>
      <c r="Q207" s="269"/>
      <c r="R207" s="269"/>
      <c r="S207" s="269"/>
      <c r="T207" s="27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1" t="s">
        <v>174</v>
      </c>
      <c r="AU207" s="271" t="s">
        <v>85</v>
      </c>
      <c r="AV207" s="13" t="s">
        <v>81</v>
      </c>
      <c r="AW207" s="13" t="s">
        <v>32</v>
      </c>
      <c r="AX207" s="13" t="s">
        <v>77</v>
      </c>
      <c r="AY207" s="271" t="s">
        <v>166</v>
      </c>
    </row>
    <row r="208" s="14" customFormat="1">
      <c r="A208" s="14"/>
      <c r="B208" s="272"/>
      <c r="C208" s="273"/>
      <c r="D208" s="263" t="s">
        <v>174</v>
      </c>
      <c r="E208" s="274" t="s">
        <v>1</v>
      </c>
      <c r="F208" s="275" t="s">
        <v>265</v>
      </c>
      <c r="G208" s="273"/>
      <c r="H208" s="276">
        <v>3.8849999999999998</v>
      </c>
      <c r="I208" s="277"/>
      <c r="J208" s="273"/>
      <c r="K208" s="273"/>
      <c r="L208" s="278"/>
      <c r="M208" s="279"/>
      <c r="N208" s="280"/>
      <c r="O208" s="280"/>
      <c r="P208" s="280"/>
      <c r="Q208" s="280"/>
      <c r="R208" s="280"/>
      <c r="S208" s="280"/>
      <c r="T208" s="28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2" t="s">
        <v>174</v>
      </c>
      <c r="AU208" s="282" t="s">
        <v>85</v>
      </c>
      <c r="AV208" s="14" t="s">
        <v>85</v>
      </c>
      <c r="AW208" s="14" t="s">
        <v>32</v>
      </c>
      <c r="AX208" s="14" t="s">
        <v>77</v>
      </c>
      <c r="AY208" s="282" t="s">
        <v>166</v>
      </c>
    </row>
    <row r="209" s="16" customFormat="1">
      <c r="A209" s="16"/>
      <c r="B209" s="305"/>
      <c r="C209" s="306"/>
      <c r="D209" s="263" t="s">
        <v>174</v>
      </c>
      <c r="E209" s="307" t="s">
        <v>1</v>
      </c>
      <c r="F209" s="308" t="s">
        <v>264</v>
      </c>
      <c r="G209" s="306"/>
      <c r="H209" s="309">
        <v>3.8849999999999998</v>
      </c>
      <c r="I209" s="310"/>
      <c r="J209" s="306"/>
      <c r="K209" s="306"/>
      <c r="L209" s="311"/>
      <c r="M209" s="312"/>
      <c r="N209" s="313"/>
      <c r="O209" s="313"/>
      <c r="P209" s="313"/>
      <c r="Q209" s="313"/>
      <c r="R209" s="313"/>
      <c r="S209" s="313"/>
      <c r="T209" s="314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315" t="s">
        <v>174</v>
      </c>
      <c r="AU209" s="315" t="s">
        <v>85</v>
      </c>
      <c r="AV209" s="16" t="s">
        <v>93</v>
      </c>
      <c r="AW209" s="16" t="s">
        <v>32</v>
      </c>
      <c r="AX209" s="16" t="s">
        <v>77</v>
      </c>
      <c r="AY209" s="315" t="s">
        <v>166</v>
      </c>
    </row>
    <row r="210" s="15" customFormat="1">
      <c r="A210" s="15"/>
      <c r="B210" s="283"/>
      <c r="C210" s="284"/>
      <c r="D210" s="263" t="s">
        <v>174</v>
      </c>
      <c r="E210" s="285" t="s">
        <v>1</v>
      </c>
      <c r="F210" s="286" t="s">
        <v>177</v>
      </c>
      <c r="G210" s="284"/>
      <c r="H210" s="287">
        <v>12.305999999999999</v>
      </c>
      <c r="I210" s="288"/>
      <c r="J210" s="284"/>
      <c r="K210" s="284"/>
      <c r="L210" s="289"/>
      <c r="M210" s="290"/>
      <c r="N210" s="291"/>
      <c r="O210" s="291"/>
      <c r="P210" s="291"/>
      <c r="Q210" s="291"/>
      <c r="R210" s="291"/>
      <c r="S210" s="291"/>
      <c r="T210" s="292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93" t="s">
        <v>174</v>
      </c>
      <c r="AU210" s="293" t="s">
        <v>85</v>
      </c>
      <c r="AV210" s="15" t="s">
        <v>172</v>
      </c>
      <c r="AW210" s="15" t="s">
        <v>32</v>
      </c>
      <c r="AX210" s="15" t="s">
        <v>81</v>
      </c>
      <c r="AY210" s="293" t="s">
        <v>166</v>
      </c>
    </row>
    <row r="211" s="2" customFormat="1" ht="16.5" customHeight="1">
      <c r="A211" s="39"/>
      <c r="B211" s="40"/>
      <c r="C211" s="247" t="s">
        <v>266</v>
      </c>
      <c r="D211" s="247" t="s">
        <v>168</v>
      </c>
      <c r="E211" s="248" t="s">
        <v>267</v>
      </c>
      <c r="F211" s="249" t="s">
        <v>268</v>
      </c>
      <c r="G211" s="250" t="s">
        <v>200</v>
      </c>
      <c r="H211" s="251">
        <v>0.85899999999999999</v>
      </c>
      <c r="I211" s="252"/>
      <c r="J211" s="253">
        <f>ROUND(I211*H211,2)</f>
        <v>0</v>
      </c>
      <c r="K211" s="254"/>
      <c r="L211" s="45"/>
      <c r="M211" s="255" t="s">
        <v>1</v>
      </c>
      <c r="N211" s="256" t="s">
        <v>42</v>
      </c>
      <c r="O211" s="92"/>
      <c r="P211" s="257">
        <f>O211*H211</f>
        <v>0</v>
      </c>
      <c r="Q211" s="257">
        <v>1.06277</v>
      </c>
      <c r="R211" s="257">
        <f>Q211*H211</f>
        <v>0.91291942999999998</v>
      </c>
      <c r="S211" s="257">
        <v>0</v>
      </c>
      <c r="T211" s="25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59" t="s">
        <v>172</v>
      </c>
      <c r="AT211" s="259" t="s">
        <v>168</v>
      </c>
      <c r="AU211" s="259" t="s">
        <v>85</v>
      </c>
      <c r="AY211" s="18" t="s">
        <v>166</v>
      </c>
      <c r="BE211" s="260">
        <f>IF(N211="základní",J211,0)</f>
        <v>0</v>
      </c>
      <c r="BF211" s="260">
        <f>IF(N211="snížená",J211,0)</f>
        <v>0</v>
      </c>
      <c r="BG211" s="260">
        <f>IF(N211="zákl. přenesená",J211,0)</f>
        <v>0</v>
      </c>
      <c r="BH211" s="260">
        <f>IF(N211="sníž. přenesená",J211,0)</f>
        <v>0</v>
      </c>
      <c r="BI211" s="260">
        <f>IF(N211="nulová",J211,0)</f>
        <v>0</v>
      </c>
      <c r="BJ211" s="18" t="s">
        <v>81</v>
      </c>
      <c r="BK211" s="260">
        <f>ROUND(I211*H211,2)</f>
        <v>0</v>
      </c>
      <c r="BL211" s="18" t="s">
        <v>172</v>
      </c>
      <c r="BM211" s="259" t="s">
        <v>269</v>
      </c>
    </row>
    <row r="212" s="14" customFormat="1">
      <c r="A212" s="14"/>
      <c r="B212" s="272"/>
      <c r="C212" s="273"/>
      <c r="D212" s="263" t="s">
        <v>174</v>
      </c>
      <c r="E212" s="274" t="s">
        <v>1</v>
      </c>
      <c r="F212" s="275" t="s">
        <v>270</v>
      </c>
      <c r="G212" s="273"/>
      <c r="H212" s="276">
        <v>0.84199999999999997</v>
      </c>
      <c r="I212" s="277"/>
      <c r="J212" s="273"/>
      <c r="K212" s="273"/>
      <c r="L212" s="278"/>
      <c r="M212" s="279"/>
      <c r="N212" s="280"/>
      <c r="O212" s="280"/>
      <c r="P212" s="280"/>
      <c r="Q212" s="280"/>
      <c r="R212" s="280"/>
      <c r="S212" s="280"/>
      <c r="T212" s="281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82" t="s">
        <v>174</v>
      </c>
      <c r="AU212" s="282" t="s">
        <v>85</v>
      </c>
      <c r="AV212" s="14" t="s">
        <v>85</v>
      </c>
      <c r="AW212" s="14" t="s">
        <v>32</v>
      </c>
      <c r="AX212" s="14" t="s">
        <v>77</v>
      </c>
      <c r="AY212" s="282" t="s">
        <v>166</v>
      </c>
    </row>
    <row r="213" s="13" customFormat="1">
      <c r="A213" s="13"/>
      <c r="B213" s="261"/>
      <c r="C213" s="262"/>
      <c r="D213" s="263" t="s">
        <v>174</v>
      </c>
      <c r="E213" s="264" t="s">
        <v>1</v>
      </c>
      <c r="F213" s="265" t="s">
        <v>271</v>
      </c>
      <c r="G213" s="262"/>
      <c r="H213" s="264" t="s">
        <v>1</v>
      </c>
      <c r="I213" s="266"/>
      <c r="J213" s="262"/>
      <c r="K213" s="262"/>
      <c r="L213" s="267"/>
      <c r="M213" s="268"/>
      <c r="N213" s="269"/>
      <c r="O213" s="269"/>
      <c r="P213" s="269"/>
      <c r="Q213" s="269"/>
      <c r="R213" s="269"/>
      <c r="S213" s="269"/>
      <c r="T213" s="270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71" t="s">
        <v>174</v>
      </c>
      <c r="AU213" s="271" t="s">
        <v>85</v>
      </c>
      <c r="AV213" s="13" t="s">
        <v>81</v>
      </c>
      <c r="AW213" s="13" t="s">
        <v>32</v>
      </c>
      <c r="AX213" s="13" t="s">
        <v>77</v>
      </c>
      <c r="AY213" s="271" t="s">
        <v>166</v>
      </c>
    </row>
    <row r="214" s="16" customFormat="1">
      <c r="A214" s="16"/>
      <c r="B214" s="305"/>
      <c r="C214" s="306"/>
      <c r="D214" s="263" t="s">
        <v>174</v>
      </c>
      <c r="E214" s="307" t="s">
        <v>1</v>
      </c>
      <c r="F214" s="308" t="s">
        <v>264</v>
      </c>
      <c r="G214" s="306"/>
      <c r="H214" s="309">
        <v>0.84199999999999997</v>
      </c>
      <c r="I214" s="310"/>
      <c r="J214" s="306"/>
      <c r="K214" s="306"/>
      <c r="L214" s="311"/>
      <c r="M214" s="312"/>
      <c r="N214" s="313"/>
      <c r="O214" s="313"/>
      <c r="P214" s="313"/>
      <c r="Q214" s="313"/>
      <c r="R214" s="313"/>
      <c r="S214" s="313"/>
      <c r="T214" s="314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315" t="s">
        <v>174</v>
      </c>
      <c r="AU214" s="315" t="s">
        <v>85</v>
      </c>
      <c r="AV214" s="16" t="s">
        <v>93</v>
      </c>
      <c r="AW214" s="16" t="s">
        <v>32</v>
      </c>
      <c r="AX214" s="16" t="s">
        <v>77</v>
      </c>
      <c r="AY214" s="315" t="s">
        <v>166</v>
      </c>
    </row>
    <row r="215" s="13" customFormat="1">
      <c r="A215" s="13"/>
      <c r="B215" s="261"/>
      <c r="C215" s="262"/>
      <c r="D215" s="263" t="s">
        <v>174</v>
      </c>
      <c r="E215" s="264" t="s">
        <v>1</v>
      </c>
      <c r="F215" s="265" t="s">
        <v>175</v>
      </c>
      <c r="G215" s="262"/>
      <c r="H215" s="264" t="s">
        <v>1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71" t="s">
        <v>174</v>
      </c>
      <c r="AU215" s="271" t="s">
        <v>85</v>
      </c>
      <c r="AV215" s="13" t="s">
        <v>81</v>
      </c>
      <c r="AW215" s="13" t="s">
        <v>32</v>
      </c>
      <c r="AX215" s="13" t="s">
        <v>77</v>
      </c>
      <c r="AY215" s="271" t="s">
        <v>166</v>
      </c>
    </row>
    <row r="216" s="14" customFormat="1">
      <c r="A216" s="14"/>
      <c r="B216" s="272"/>
      <c r="C216" s="273"/>
      <c r="D216" s="263" t="s">
        <v>174</v>
      </c>
      <c r="E216" s="274" t="s">
        <v>1</v>
      </c>
      <c r="F216" s="275" t="s">
        <v>272</v>
      </c>
      <c r="G216" s="273"/>
      <c r="H216" s="276">
        <v>0.017000000000000001</v>
      </c>
      <c r="I216" s="277"/>
      <c r="J216" s="273"/>
      <c r="K216" s="273"/>
      <c r="L216" s="278"/>
      <c r="M216" s="279"/>
      <c r="N216" s="280"/>
      <c r="O216" s="280"/>
      <c r="P216" s="280"/>
      <c r="Q216" s="280"/>
      <c r="R216" s="280"/>
      <c r="S216" s="280"/>
      <c r="T216" s="28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82" t="s">
        <v>174</v>
      </c>
      <c r="AU216" s="282" t="s">
        <v>85</v>
      </c>
      <c r="AV216" s="14" t="s">
        <v>85</v>
      </c>
      <c r="AW216" s="14" t="s">
        <v>32</v>
      </c>
      <c r="AX216" s="14" t="s">
        <v>77</v>
      </c>
      <c r="AY216" s="282" t="s">
        <v>166</v>
      </c>
    </row>
    <row r="217" s="16" customFormat="1">
      <c r="A217" s="16"/>
      <c r="B217" s="305"/>
      <c r="C217" s="306"/>
      <c r="D217" s="263" t="s">
        <v>174</v>
      </c>
      <c r="E217" s="307" t="s">
        <v>1</v>
      </c>
      <c r="F217" s="308" t="s">
        <v>264</v>
      </c>
      <c r="G217" s="306"/>
      <c r="H217" s="309">
        <v>0.017000000000000001</v>
      </c>
      <c r="I217" s="310"/>
      <c r="J217" s="306"/>
      <c r="K217" s="306"/>
      <c r="L217" s="311"/>
      <c r="M217" s="312"/>
      <c r="N217" s="313"/>
      <c r="O217" s="313"/>
      <c r="P217" s="313"/>
      <c r="Q217" s="313"/>
      <c r="R217" s="313"/>
      <c r="S217" s="313"/>
      <c r="T217" s="314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315" t="s">
        <v>174</v>
      </c>
      <c r="AU217" s="315" t="s">
        <v>85</v>
      </c>
      <c r="AV217" s="16" t="s">
        <v>93</v>
      </c>
      <c r="AW217" s="16" t="s">
        <v>32</v>
      </c>
      <c r="AX217" s="16" t="s">
        <v>77</v>
      </c>
      <c r="AY217" s="315" t="s">
        <v>166</v>
      </c>
    </row>
    <row r="218" s="15" customFormat="1">
      <c r="A218" s="15"/>
      <c r="B218" s="283"/>
      <c r="C218" s="284"/>
      <c r="D218" s="263" t="s">
        <v>174</v>
      </c>
      <c r="E218" s="285" t="s">
        <v>1</v>
      </c>
      <c r="F218" s="286" t="s">
        <v>177</v>
      </c>
      <c r="G218" s="284"/>
      <c r="H218" s="287">
        <v>0.85899999999999999</v>
      </c>
      <c r="I218" s="288"/>
      <c r="J218" s="284"/>
      <c r="K218" s="284"/>
      <c r="L218" s="289"/>
      <c r="M218" s="290"/>
      <c r="N218" s="291"/>
      <c r="O218" s="291"/>
      <c r="P218" s="291"/>
      <c r="Q218" s="291"/>
      <c r="R218" s="291"/>
      <c r="S218" s="291"/>
      <c r="T218" s="29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93" t="s">
        <v>174</v>
      </c>
      <c r="AU218" s="293" t="s">
        <v>85</v>
      </c>
      <c r="AV218" s="15" t="s">
        <v>172</v>
      </c>
      <c r="AW218" s="15" t="s">
        <v>32</v>
      </c>
      <c r="AX218" s="15" t="s">
        <v>81</v>
      </c>
      <c r="AY218" s="293" t="s">
        <v>166</v>
      </c>
    </row>
    <row r="219" s="2" customFormat="1" ht="21.75" customHeight="1">
      <c r="A219" s="39"/>
      <c r="B219" s="40"/>
      <c r="C219" s="247" t="s">
        <v>273</v>
      </c>
      <c r="D219" s="247" t="s">
        <v>168</v>
      </c>
      <c r="E219" s="248" t="s">
        <v>274</v>
      </c>
      <c r="F219" s="249" t="s">
        <v>275</v>
      </c>
      <c r="G219" s="250" t="s">
        <v>242</v>
      </c>
      <c r="H219" s="251">
        <v>16.564</v>
      </c>
      <c r="I219" s="252"/>
      <c r="J219" s="253">
        <f>ROUND(I219*H219,2)</f>
        <v>0</v>
      </c>
      <c r="K219" s="254"/>
      <c r="L219" s="45"/>
      <c r="M219" s="255" t="s">
        <v>1</v>
      </c>
      <c r="N219" s="256" t="s">
        <v>42</v>
      </c>
      <c r="O219" s="92"/>
      <c r="P219" s="257">
        <f>O219*H219</f>
        <v>0</v>
      </c>
      <c r="Q219" s="257">
        <v>0.58443000000000001</v>
      </c>
      <c r="R219" s="257">
        <f>Q219*H219</f>
        <v>9.6804985200000004</v>
      </c>
      <c r="S219" s="257">
        <v>0</v>
      </c>
      <c r="T219" s="25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59" t="s">
        <v>172</v>
      </c>
      <c r="AT219" s="259" t="s">
        <v>168</v>
      </c>
      <c r="AU219" s="259" t="s">
        <v>85</v>
      </c>
      <c r="AY219" s="18" t="s">
        <v>166</v>
      </c>
      <c r="BE219" s="260">
        <f>IF(N219="základní",J219,0)</f>
        <v>0</v>
      </c>
      <c r="BF219" s="260">
        <f>IF(N219="snížená",J219,0)</f>
        <v>0</v>
      </c>
      <c r="BG219" s="260">
        <f>IF(N219="zákl. přenesená",J219,0)</f>
        <v>0</v>
      </c>
      <c r="BH219" s="260">
        <f>IF(N219="sníž. přenesená",J219,0)</f>
        <v>0</v>
      </c>
      <c r="BI219" s="260">
        <f>IF(N219="nulová",J219,0)</f>
        <v>0</v>
      </c>
      <c r="BJ219" s="18" t="s">
        <v>81</v>
      </c>
      <c r="BK219" s="260">
        <f>ROUND(I219*H219,2)</f>
        <v>0</v>
      </c>
      <c r="BL219" s="18" t="s">
        <v>172</v>
      </c>
      <c r="BM219" s="259" t="s">
        <v>276</v>
      </c>
    </row>
    <row r="220" s="13" customFormat="1">
      <c r="A220" s="13"/>
      <c r="B220" s="261"/>
      <c r="C220" s="262"/>
      <c r="D220" s="263" t="s">
        <v>174</v>
      </c>
      <c r="E220" s="264" t="s">
        <v>1</v>
      </c>
      <c r="F220" s="265" t="s">
        <v>175</v>
      </c>
      <c r="G220" s="262"/>
      <c r="H220" s="264" t="s">
        <v>1</v>
      </c>
      <c r="I220" s="266"/>
      <c r="J220" s="262"/>
      <c r="K220" s="262"/>
      <c r="L220" s="267"/>
      <c r="M220" s="268"/>
      <c r="N220" s="269"/>
      <c r="O220" s="269"/>
      <c r="P220" s="269"/>
      <c r="Q220" s="269"/>
      <c r="R220" s="269"/>
      <c r="S220" s="269"/>
      <c r="T220" s="27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1" t="s">
        <v>174</v>
      </c>
      <c r="AU220" s="271" t="s">
        <v>85</v>
      </c>
      <c r="AV220" s="13" t="s">
        <v>81</v>
      </c>
      <c r="AW220" s="13" t="s">
        <v>32</v>
      </c>
      <c r="AX220" s="13" t="s">
        <v>77</v>
      </c>
      <c r="AY220" s="271" t="s">
        <v>166</v>
      </c>
    </row>
    <row r="221" s="14" customFormat="1">
      <c r="A221" s="14"/>
      <c r="B221" s="272"/>
      <c r="C221" s="273"/>
      <c r="D221" s="263" t="s">
        <v>174</v>
      </c>
      <c r="E221" s="274" t="s">
        <v>1</v>
      </c>
      <c r="F221" s="275" t="s">
        <v>277</v>
      </c>
      <c r="G221" s="273"/>
      <c r="H221" s="276">
        <v>16.564</v>
      </c>
      <c r="I221" s="277"/>
      <c r="J221" s="273"/>
      <c r="K221" s="273"/>
      <c r="L221" s="278"/>
      <c r="M221" s="279"/>
      <c r="N221" s="280"/>
      <c r="O221" s="280"/>
      <c r="P221" s="280"/>
      <c r="Q221" s="280"/>
      <c r="R221" s="280"/>
      <c r="S221" s="280"/>
      <c r="T221" s="28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82" t="s">
        <v>174</v>
      </c>
      <c r="AU221" s="282" t="s">
        <v>85</v>
      </c>
      <c r="AV221" s="14" t="s">
        <v>85</v>
      </c>
      <c r="AW221" s="14" t="s">
        <v>32</v>
      </c>
      <c r="AX221" s="14" t="s">
        <v>77</v>
      </c>
      <c r="AY221" s="282" t="s">
        <v>166</v>
      </c>
    </row>
    <row r="222" s="15" customFormat="1">
      <c r="A222" s="15"/>
      <c r="B222" s="283"/>
      <c r="C222" s="284"/>
      <c r="D222" s="263" t="s">
        <v>174</v>
      </c>
      <c r="E222" s="285" t="s">
        <v>1</v>
      </c>
      <c r="F222" s="286" t="s">
        <v>177</v>
      </c>
      <c r="G222" s="284"/>
      <c r="H222" s="287">
        <v>16.564</v>
      </c>
      <c r="I222" s="288"/>
      <c r="J222" s="284"/>
      <c r="K222" s="284"/>
      <c r="L222" s="289"/>
      <c r="M222" s="290"/>
      <c r="N222" s="291"/>
      <c r="O222" s="291"/>
      <c r="P222" s="291"/>
      <c r="Q222" s="291"/>
      <c r="R222" s="291"/>
      <c r="S222" s="291"/>
      <c r="T222" s="292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93" t="s">
        <v>174</v>
      </c>
      <c r="AU222" s="293" t="s">
        <v>85</v>
      </c>
      <c r="AV222" s="15" t="s">
        <v>172</v>
      </c>
      <c r="AW222" s="15" t="s">
        <v>32</v>
      </c>
      <c r="AX222" s="15" t="s">
        <v>81</v>
      </c>
      <c r="AY222" s="293" t="s">
        <v>166</v>
      </c>
    </row>
    <row r="223" s="2" customFormat="1" ht="21.75" customHeight="1">
      <c r="A223" s="39"/>
      <c r="B223" s="40"/>
      <c r="C223" s="247" t="s">
        <v>278</v>
      </c>
      <c r="D223" s="247" t="s">
        <v>168</v>
      </c>
      <c r="E223" s="248" t="s">
        <v>279</v>
      </c>
      <c r="F223" s="249" t="s">
        <v>280</v>
      </c>
      <c r="G223" s="250" t="s">
        <v>200</v>
      </c>
      <c r="H223" s="251">
        <v>0.13800000000000001</v>
      </c>
      <c r="I223" s="252"/>
      <c r="J223" s="253">
        <f>ROUND(I223*H223,2)</f>
        <v>0</v>
      </c>
      <c r="K223" s="254"/>
      <c r="L223" s="45"/>
      <c r="M223" s="255" t="s">
        <v>1</v>
      </c>
      <c r="N223" s="256" t="s">
        <v>42</v>
      </c>
      <c r="O223" s="92"/>
      <c r="P223" s="257">
        <f>O223*H223</f>
        <v>0</v>
      </c>
      <c r="Q223" s="257">
        <v>1.05871</v>
      </c>
      <c r="R223" s="257">
        <f>Q223*H223</f>
        <v>0.14610198000000002</v>
      </c>
      <c r="S223" s="257">
        <v>0</v>
      </c>
      <c r="T223" s="258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59" t="s">
        <v>172</v>
      </c>
      <c r="AT223" s="259" t="s">
        <v>168</v>
      </c>
      <c r="AU223" s="259" t="s">
        <v>85</v>
      </c>
      <c r="AY223" s="18" t="s">
        <v>166</v>
      </c>
      <c r="BE223" s="260">
        <f>IF(N223="základní",J223,0)</f>
        <v>0</v>
      </c>
      <c r="BF223" s="260">
        <f>IF(N223="snížená",J223,0)</f>
        <v>0</v>
      </c>
      <c r="BG223" s="260">
        <f>IF(N223="zákl. přenesená",J223,0)</f>
        <v>0</v>
      </c>
      <c r="BH223" s="260">
        <f>IF(N223="sníž. přenesená",J223,0)</f>
        <v>0</v>
      </c>
      <c r="BI223" s="260">
        <f>IF(N223="nulová",J223,0)</f>
        <v>0</v>
      </c>
      <c r="BJ223" s="18" t="s">
        <v>81</v>
      </c>
      <c r="BK223" s="260">
        <f>ROUND(I223*H223,2)</f>
        <v>0</v>
      </c>
      <c r="BL223" s="18" t="s">
        <v>172</v>
      </c>
      <c r="BM223" s="259" t="s">
        <v>281</v>
      </c>
    </row>
    <row r="224" s="13" customFormat="1">
      <c r="A224" s="13"/>
      <c r="B224" s="261"/>
      <c r="C224" s="262"/>
      <c r="D224" s="263" t="s">
        <v>174</v>
      </c>
      <c r="E224" s="264" t="s">
        <v>1</v>
      </c>
      <c r="F224" s="265" t="s">
        <v>175</v>
      </c>
      <c r="G224" s="262"/>
      <c r="H224" s="264" t="s">
        <v>1</v>
      </c>
      <c r="I224" s="266"/>
      <c r="J224" s="262"/>
      <c r="K224" s="262"/>
      <c r="L224" s="267"/>
      <c r="M224" s="268"/>
      <c r="N224" s="269"/>
      <c r="O224" s="269"/>
      <c r="P224" s="269"/>
      <c r="Q224" s="269"/>
      <c r="R224" s="269"/>
      <c r="S224" s="269"/>
      <c r="T224" s="27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1" t="s">
        <v>174</v>
      </c>
      <c r="AU224" s="271" t="s">
        <v>85</v>
      </c>
      <c r="AV224" s="13" t="s">
        <v>81</v>
      </c>
      <c r="AW224" s="13" t="s">
        <v>32</v>
      </c>
      <c r="AX224" s="13" t="s">
        <v>77</v>
      </c>
      <c r="AY224" s="271" t="s">
        <v>166</v>
      </c>
    </row>
    <row r="225" s="14" customFormat="1">
      <c r="A225" s="14"/>
      <c r="B225" s="272"/>
      <c r="C225" s="273"/>
      <c r="D225" s="263" t="s">
        <v>174</v>
      </c>
      <c r="E225" s="274" t="s">
        <v>1</v>
      </c>
      <c r="F225" s="275" t="s">
        <v>282</v>
      </c>
      <c r="G225" s="273"/>
      <c r="H225" s="276">
        <v>0.104</v>
      </c>
      <c r="I225" s="277"/>
      <c r="J225" s="273"/>
      <c r="K225" s="273"/>
      <c r="L225" s="278"/>
      <c r="M225" s="279"/>
      <c r="N225" s="280"/>
      <c r="O225" s="280"/>
      <c r="P225" s="280"/>
      <c r="Q225" s="280"/>
      <c r="R225" s="280"/>
      <c r="S225" s="280"/>
      <c r="T225" s="281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82" t="s">
        <v>174</v>
      </c>
      <c r="AU225" s="282" t="s">
        <v>85</v>
      </c>
      <c r="AV225" s="14" t="s">
        <v>85</v>
      </c>
      <c r="AW225" s="14" t="s">
        <v>32</v>
      </c>
      <c r="AX225" s="14" t="s">
        <v>77</v>
      </c>
      <c r="AY225" s="282" t="s">
        <v>166</v>
      </c>
    </row>
    <row r="226" s="14" customFormat="1">
      <c r="A226" s="14"/>
      <c r="B226" s="272"/>
      <c r="C226" s="273"/>
      <c r="D226" s="263" t="s">
        <v>174</v>
      </c>
      <c r="E226" s="274" t="s">
        <v>1</v>
      </c>
      <c r="F226" s="275" t="s">
        <v>283</v>
      </c>
      <c r="G226" s="273"/>
      <c r="H226" s="276">
        <v>0.034000000000000002</v>
      </c>
      <c r="I226" s="277"/>
      <c r="J226" s="273"/>
      <c r="K226" s="273"/>
      <c r="L226" s="278"/>
      <c r="M226" s="279"/>
      <c r="N226" s="280"/>
      <c r="O226" s="280"/>
      <c r="P226" s="280"/>
      <c r="Q226" s="280"/>
      <c r="R226" s="280"/>
      <c r="S226" s="280"/>
      <c r="T226" s="281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82" t="s">
        <v>174</v>
      </c>
      <c r="AU226" s="282" t="s">
        <v>85</v>
      </c>
      <c r="AV226" s="14" t="s">
        <v>85</v>
      </c>
      <c r="AW226" s="14" t="s">
        <v>32</v>
      </c>
      <c r="AX226" s="14" t="s">
        <v>77</v>
      </c>
      <c r="AY226" s="282" t="s">
        <v>166</v>
      </c>
    </row>
    <row r="227" s="15" customFormat="1">
      <c r="A227" s="15"/>
      <c r="B227" s="283"/>
      <c r="C227" s="284"/>
      <c r="D227" s="263" t="s">
        <v>174</v>
      </c>
      <c r="E227" s="285" t="s">
        <v>1</v>
      </c>
      <c r="F227" s="286" t="s">
        <v>177</v>
      </c>
      <c r="G227" s="284"/>
      <c r="H227" s="287">
        <v>0.13800000000000001</v>
      </c>
      <c r="I227" s="288"/>
      <c r="J227" s="284"/>
      <c r="K227" s="284"/>
      <c r="L227" s="289"/>
      <c r="M227" s="290"/>
      <c r="N227" s="291"/>
      <c r="O227" s="291"/>
      <c r="P227" s="291"/>
      <c r="Q227" s="291"/>
      <c r="R227" s="291"/>
      <c r="S227" s="291"/>
      <c r="T227" s="29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93" t="s">
        <v>174</v>
      </c>
      <c r="AU227" s="293" t="s">
        <v>85</v>
      </c>
      <c r="AV227" s="15" t="s">
        <v>172</v>
      </c>
      <c r="AW227" s="15" t="s">
        <v>32</v>
      </c>
      <c r="AX227" s="15" t="s">
        <v>81</v>
      </c>
      <c r="AY227" s="293" t="s">
        <v>166</v>
      </c>
    </row>
    <row r="228" s="12" customFormat="1" ht="22.8" customHeight="1">
      <c r="A228" s="12"/>
      <c r="B228" s="231"/>
      <c r="C228" s="232"/>
      <c r="D228" s="233" t="s">
        <v>76</v>
      </c>
      <c r="E228" s="245" t="s">
        <v>93</v>
      </c>
      <c r="F228" s="245" t="s">
        <v>284</v>
      </c>
      <c r="G228" s="232"/>
      <c r="H228" s="232"/>
      <c r="I228" s="235"/>
      <c r="J228" s="246">
        <f>BK228</f>
        <v>0</v>
      </c>
      <c r="K228" s="232"/>
      <c r="L228" s="237"/>
      <c r="M228" s="238"/>
      <c r="N228" s="239"/>
      <c r="O228" s="239"/>
      <c r="P228" s="240">
        <f>SUM(P229:P299)</f>
        <v>0</v>
      </c>
      <c r="Q228" s="239"/>
      <c r="R228" s="240">
        <f>SUM(R229:R299)</f>
        <v>7.7990158399999991</v>
      </c>
      <c r="S228" s="239"/>
      <c r="T228" s="241">
        <f>SUM(T229:T299)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42" t="s">
        <v>81</v>
      </c>
      <c r="AT228" s="243" t="s">
        <v>76</v>
      </c>
      <c r="AU228" s="243" t="s">
        <v>81</v>
      </c>
      <c r="AY228" s="242" t="s">
        <v>166</v>
      </c>
      <c r="BK228" s="244">
        <f>SUM(BK229:BK299)</f>
        <v>0</v>
      </c>
    </row>
    <row r="229" s="2" customFormat="1" ht="16.5" customHeight="1">
      <c r="A229" s="39"/>
      <c r="B229" s="40"/>
      <c r="C229" s="247" t="s">
        <v>285</v>
      </c>
      <c r="D229" s="247" t="s">
        <v>168</v>
      </c>
      <c r="E229" s="248" t="s">
        <v>286</v>
      </c>
      <c r="F229" s="249" t="s">
        <v>287</v>
      </c>
      <c r="G229" s="250" t="s">
        <v>171</v>
      </c>
      <c r="H229" s="251">
        <v>1.472</v>
      </c>
      <c r="I229" s="252"/>
      <c r="J229" s="253">
        <f>ROUND(I229*H229,2)</f>
        <v>0</v>
      </c>
      <c r="K229" s="254"/>
      <c r="L229" s="45"/>
      <c r="M229" s="255" t="s">
        <v>1</v>
      </c>
      <c r="N229" s="256" t="s">
        <v>42</v>
      </c>
      <c r="O229" s="92"/>
      <c r="P229" s="257">
        <f>O229*H229</f>
        <v>0</v>
      </c>
      <c r="Q229" s="257">
        <v>1.78636</v>
      </c>
      <c r="R229" s="257">
        <f>Q229*H229</f>
        <v>2.6295219199999997</v>
      </c>
      <c r="S229" s="257">
        <v>0</v>
      </c>
      <c r="T229" s="258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59" t="s">
        <v>172</v>
      </c>
      <c r="AT229" s="259" t="s">
        <v>168</v>
      </c>
      <c r="AU229" s="259" t="s">
        <v>85</v>
      </c>
      <c r="AY229" s="18" t="s">
        <v>166</v>
      </c>
      <c r="BE229" s="260">
        <f>IF(N229="základní",J229,0)</f>
        <v>0</v>
      </c>
      <c r="BF229" s="260">
        <f>IF(N229="snížená",J229,0)</f>
        <v>0</v>
      </c>
      <c r="BG229" s="260">
        <f>IF(N229="zákl. přenesená",J229,0)</f>
        <v>0</v>
      </c>
      <c r="BH229" s="260">
        <f>IF(N229="sníž. přenesená",J229,0)</f>
        <v>0</v>
      </c>
      <c r="BI229" s="260">
        <f>IF(N229="nulová",J229,0)</f>
        <v>0</v>
      </c>
      <c r="BJ229" s="18" t="s">
        <v>81</v>
      </c>
      <c r="BK229" s="260">
        <f>ROUND(I229*H229,2)</f>
        <v>0</v>
      </c>
      <c r="BL229" s="18" t="s">
        <v>172</v>
      </c>
      <c r="BM229" s="259" t="s">
        <v>288</v>
      </c>
    </row>
    <row r="230" s="14" customFormat="1">
      <c r="A230" s="14"/>
      <c r="B230" s="272"/>
      <c r="C230" s="273"/>
      <c r="D230" s="263" t="s">
        <v>174</v>
      </c>
      <c r="E230" s="274" t="s">
        <v>1</v>
      </c>
      <c r="F230" s="275" t="s">
        <v>289</v>
      </c>
      <c r="G230" s="273"/>
      <c r="H230" s="276">
        <v>0.56699999999999995</v>
      </c>
      <c r="I230" s="277"/>
      <c r="J230" s="273"/>
      <c r="K230" s="273"/>
      <c r="L230" s="278"/>
      <c r="M230" s="279"/>
      <c r="N230" s="280"/>
      <c r="O230" s="280"/>
      <c r="P230" s="280"/>
      <c r="Q230" s="280"/>
      <c r="R230" s="280"/>
      <c r="S230" s="280"/>
      <c r="T230" s="281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82" t="s">
        <v>174</v>
      </c>
      <c r="AU230" s="282" t="s">
        <v>85</v>
      </c>
      <c r="AV230" s="14" t="s">
        <v>85</v>
      </c>
      <c r="AW230" s="14" t="s">
        <v>32</v>
      </c>
      <c r="AX230" s="14" t="s">
        <v>77</v>
      </c>
      <c r="AY230" s="282" t="s">
        <v>166</v>
      </c>
    </row>
    <row r="231" s="14" customFormat="1">
      <c r="A231" s="14"/>
      <c r="B231" s="272"/>
      <c r="C231" s="273"/>
      <c r="D231" s="263" t="s">
        <v>174</v>
      </c>
      <c r="E231" s="274" t="s">
        <v>1</v>
      </c>
      <c r="F231" s="275" t="s">
        <v>290</v>
      </c>
      <c r="G231" s="273"/>
      <c r="H231" s="276">
        <v>0.095000000000000001</v>
      </c>
      <c r="I231" s="277"/>
      <c r="J231" s="273"/>
      <c r="K231" s="273"/>
      <c r="L231" s="278"/>
      <c r="M231" s="279"/>
      <c r="N231" s="280"/>
      <c r="O231" s="280"/>
      <c r="P231" s="280"/>
      <c r="Q231" s="280"/>
      <c r="R231" s="280"/>
      <c r="S231" s="280"/>
      <c r="T231" s="28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82" t="s">
        <v>174</v>
      </c>
      <c r="AU231" s="282" t="s">
        <v>85</v>
      </c>
      <c r="AV231" s="14" t="s">
        <v>85</v>
      </c>
      <c r="AW231" s="14" t="s">
        <v>32</v>
      </c>
      <c r="AX231" s="14" t="s">
        <v>77</v>
      </c>
      <c r="AY231" s="282" t="s">
        <v>166</v>
      </c>
    </row>
    <row r="232" s="13" customFormat="1">
      <c r="A232" s="13"/>
      <c r="B232" s="261"/>
      <c r="C232" s="262"/>
      <c r="D232" s="263" t="s">
        <v>174</v>
      </c>
      <c r="E232" s="264" t="s">
        <v>1</v>
      </c>
      <c r="F232" s="265" t="s">
        <v>291</v>
      </c>
      <c r="G232" s="262"/>
      <c r="H232" s="264" t="s">
        <v>1</v>
      </c>
      <c r="I232" s="266"/>
      <c r="J232" s="262"/>
      <c r="K232" s="262"/>
      <c r="L232" s="267"/>
      <c r="M232" s="268"/>
      <c r="N232" s="269"/>
      <c r="O232" s="269"/>
      <c r="P232" s="269"/>
      <c r="Q232" s="269"/>
      <c r="R232" s="269"/>
      <c r="S232" s="269"/>
      <c r="T232" s="27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1" t="s">
        <v>174</v>
      </c>
      <c r="AU232" s="271" t="s">
        <v>85</v>
      </c>
      <c r="AV232" s="13" t="s">
        <v>81</v>
      </c>
      <c r="AW232" s="13" t="s">
        <v>32</v>
      </c>
      <c r="AX232" s="13" t="s">
        <v>77</v>
      </c>
      <c r="AY232" s="271" t="s">
        <v>166</v>
      </c>
    </row>
    <row r="233" s="16" customFormat="1">
      <c r="A233" s="16"/>
      <c r="B233" s="305"/>
      <c r="C233" s="306"/>
      <c r="D233" s="263" t="s">
        <v>174</v>
      </c>
      <c r="E233" s="307" t="s">
        <v>1</v>
      </c>
      <c r="F233" s="308" t="s">
        <v>264</v>
      </c>
      <c r="G233" s="306"/>
      <c r="H233" s="309">
        <v>0.66199999999999992</v>
      </c>
      <c r="I233" s="310"/>
      <c r="J233" s="306"/>
      <c r="K233" s="306"/>
      <c r="L233" s="311"/>
      <c r="M233" s="312"/>
      <c r="N233" s="313"/>
      <c r="O233" s="313"/>
      <c r="P233" s="313"/>
      <c r="Q233" s="313"/>
      <c r="R233" s="313"/>
      <c r="S233" s="313"/>
      <c r="T233" s="314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315" t="s">
        <v>174</v>
      </c>
      <c r="AU233" s="315" t="s">
        <v>85</v>
      </c>
      <c r="AV233" s="16" t="s">
        <v>93</v>
      </c>
      <c r="AW233" s="16" t="s">
        <v>32</v>
      </c>
      <c r="AX233" s="16" t="s">
        <v>77</v>
      </c>
      <c r="AY233" s="315" t="s">
        <v>166</v>
      </c>
    </row>
    <row r="234" s="14" customFormat="1">
      <c r="A234" s="14"/>
      <c r="B234" s="272"/>
      <c r="C234" s="273"/>
      <c r="D234" s="263" t="s">
        <v>174</v>
      </c>
      <c r="E234" s="274" t="s">
        <v>1</v>
      </c>
      <c r="F234" s="275" t="s">
        <v>292</v>
      </c>
      <c r="G234" s="273"/>
      <c r="H234" s="276">
        <v>0.81000000000000005</v>
      </c>
      <c r="I234" s="277"/>
      <c r="J234" s="273"/>
      <c r="K234" s="273"/>
      <c r="L234" s="278"/>
      <c r="M234" s="279"/>
      <c r="N234" s="280"/>
      <c r="O234" s="280"/>
      <c r="P234" s="280"/>
      <c r="Q234" s="280"/>
      <c r="R234" s="280"/>
      <c r="S234" s="280"/>
      <c r="T234" s="281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82" t="s">
        <v>174</v>
      </c>
      <c r="AU234" s="282" t="s">
        <v>85</v>
      </c>
      <c r="AV234" s="14" t="s">
        <v>85</v>
      </c>
      <c r="AW234" s="14" t="s">
        <v>32</v>
      </c>
      <c r="AX234" s="14" t="s">
        <v>77</v>
      </c>
      <c r="AY234" s="282" t="s">
        <v>166</v>
      </c>
    </row>
    <row r="235" s="13" customFormat="1">
      <c r="A235" s="13"/>
      <c r="B235" s="261"/>
      <c r="C235" s="262"/>
      <c r="D235" s="263" t="s">
        <v>174</v>
      </c>
      <c r="E235" s="264" t="s">
        <v>1</v>
      </c>
      <c r="F235" s="265" t="s">
        <v>293</v>
      </c>
      <c r="G235" s="262"/>
      <c r="H235" s="264" t="s">
        <v>1</v>
      </c>
      <c r="I235" s="266"/>
      <c r="J235" s="262"/>
      <c r="K235" s="262"/>
      <c r="L235" s="267"/>
      <c r="M235" s="268"/>
      <c r="N235" s="269"/>
      <c r="O235" s="269"/>
      <c r="P235" s="269"/>
      <c r="Q235" s="269"/>
      <c r="R235" s="269"/>
      <c r="S235" s="269"/>
      <c r="T235" s="270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71" t="s">
        <v>174</v>
      </c>
      <c r="AU235" s="271" t="s">
        <v>85</v>
      </c>
      <c r="AV235" s="13" t="s">
        <v>81</v>
      </c>
      <c r="AW235" s="13" t="s">
        <v>32</v>
      </c>
      <c r="AX235" s="13" t="s">
        <v>77</v>
      </c>
      <c r="AY235" s="271" t="s">
        <v>166</v>
      </c>
    </row>
    <row r="236" s="16" customFormat="1">
      <c r="A236" s="16"/>
      <c r="B236" s="305"/>
      <c r="C236" s="306"/>
      <c r="D236" s="263" t="s">
        <v>174</v>
      </c>
      <c r="E236" s="307" t="s">
        <v>1</v>
      </c>
      <c r="F236" s="308" t="s">
        <v>264</v>
      </c>
      <c r="G236" s="306"/>
      <c r="H236" s="309">
        <v>0.81000000000000005</v>
      </c>
      <c r="I236" s="310"/>
      <c r="J236" s="306"/>
      <c r="K236" s="306"/>
      <c r="L236" s="311"/>
      <c r="M236" s="312"/>
      <c r="N236" s="313"/>
      <c r="O236" s="313"/>
      <c r="P236" s="313"/>
      <c r="Q236" s="313"/>
      <c r="R236" s="313"/>
      <c r="S236" s="313"/>
      <c r="T236" s="314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315" t="s">
        <v>174</v>
      </c>
      <c r="AU236" s="315" t="s">
        <v>85</v>
      </c>
      <c r="AV236" s="16" t="s">
        <v>93</v>
      </c>
      <c r="AW236" s="16" t="s">
        <v>32</v>
      </c>
      <c r="AX236" s="16" t="s">
        <v>77</v>
      </c>
      <c r="AY236" s="315" t="s">
        <v>166</v>
      </c>
    </row>
    <row r="237" s="15" customFormat="1">
      <c r="A237" s="15"/>
      <c r="B237" s="283"/>
      <c r="C237" s="284"/>
      <c r="D237" s="263" t="s">
        <v>174</v>
      </c>
      <c r="E237" s="285" t="s">
        <v>1</v>
      </c>
      <c r="F237" s="286" t="s">
        <v>177</v>
      </c>
      <c r="G237" s="284"/>
      <c r="H237" s="287">
        <v>1.472</v>
      </c>
      <c r="I237" s="288"/>
      <c r="J237" s="284"/>
      <c r="K237" s="284"/>
      <c r="L237" s="289"/>
      <c r="M237" s="290"/>
      <c r="N237" s="291"/>
      <c r="O237" s="291"/>
      <c r="P237" s="291"/>
      <c r="Q237" s="291"/>
      <c r="R237" s="291"/>
      <c r="S237" s="291"/>
      <c r="T237" s="292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93" t="s">
        <v>174</v>
      </c>
      <c r="AU237" s="293" t="s">
        <v>85</v>
      </c>
      <c r="AV237" s="15" t="s">
        <v>172</v>
      </c>
      <c r="AW237" s="15" t="s">
        <v>32</v>
      </c>
      <c r="AX237" s="15" t="s">
        <v>81</v>
      </c>
      <c r="AY237" s="293" t="s">
        <v>166</v>
      </c>
    </row>
    <row r="238" s="2" customFormat="1" ht="16.5" customHeight="1">
      <c r="A238" s="39"/>
      <c r="B238" s="40"/>
      <c r="C238" s="247" t="s">
        <v>294</v>
      </c>
      <c r="D238" s="247" t="s">
        <v>168</v>
      </c>
      <c r="E238" s="248" t="s">
        <v>295</v>
      </c>
      <c r="F238" s="249" t="s">
        <v>296</v>
      </c>
      <c r="G238" s="250" t="s">
        <v>297</v>
      </c>
      <c r="H238" s="251">
        <v>12</v>
      </c>
      <c r="I238" s="252"/>
      <c r="J238" s="253">
        <f>ROUND(I238*H238,2)</f>
        <v>0</v>
      </c>
      <c r="K238" s="254"/>
      <c r="L238" s="45"/>
      <c r="M238" s="255" t="s">
        <v>1</v>
      </c>
      <c r="N238" s="256" t="s">
        <v>42</v>
      </c>
      <c r="O238" s="92"/>
      <c r="P238" s="257">
        <f>O238*H238</f>
        <v>0</v>
      </c>
      <c r="Q238" s="257">
        <v>0.026280000000000001</v>
      </c>
      <c r="R238" s="257">
        <f>Q238*H238</f>
        <v>0.31536000000000003</v>
      </c>
      <c r="S238" s="257">
        <v>0</v>
      </c>
      <c r="T238" s="25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59" t="s">
        <v>172</v>
      </c>
      <c r="AT238" s="259" t="s">
        <v>168</v>
      </c>
      <c r="AU238" s="259" t="s">
        <v>85</v>
      </c>
      <c r="AY238" s="18" t="s">
        <v>166</v>
      </c>
      <c r="BE238" s="260">
        <f>IF(N238="základní",J238,0)</f>
        <v>0</v>
      </c>
      <c r="BF238" s="260">
        <f>IF(N238="snížená",J238,0)</f>
        <v>0</v>
      </c>
      <c r="BG238" s="260">
        <f>IF(N238="zákl. přenesená",J238,0)</f>
        <v>0</v>
      </c>
      <c r="BH238" s="260">
        <f>IF(N238="sníž. přenesená",J238,0)</f>
        <v>0</v>
      </c>
      <c r="BI238" s="260">
        <f>IF(N238="nulová",J238,0)</f>
        <v>0</v>
      </c>
      <c r="BJ238" s="18" t="s">
        <v>81</v>
      </c>
      <c r="BK238" s="260">
        <f>ROUND(I238*H238,2)</f>
        <v>0</v>
      </c>
      <c r="BL238" s="18" t="s">
        <v>172</v>
      </c>
      <c r="BM238" s="259" t="s">
        <v>298</v>
      </c>
    </row>
    <row r="239" s="14" customFormat="1">
      <c r="A239" s="14"/>
      <c r="B239" s="272"/>
      <c r="C239" s="273"/>
      <c r="D239" s="263" t="s">
        <v>174</v>
      </c>
      <c r="E239" s="274" t="s">
        <v>1</v>
      </c>
      <c r="F239" s="275" t="s">
        <v>299</v>
      </c>
      <c r="G239" s="273"/>
      <c r="H239" s="276">
        <v>12</v>
      </c>
      <c r="I239" s="277"/>
      <c r="J239" s="273"/>
      <c r="K239" s="273"/>
      <c r="L239" s="278"/>
      <c r="M239" s="279"/>
      <c r="N239" s="280"/>
      <c r="O239" s="280"/>
      <c r="P239" s="280"/>
      <c r="Q239" s="280"/>
      <c r="R239" s="280"/>
      <c r="S239" s="280"/>
      <c r="T239" s="28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82" t="s">
        <v>174</v>
      </c>
      <c r="AU239" s="282" t="s">
        <v>85</v>
      </c>
      <c r="AV239" s="14" t="s">
        <v>85</v>
      </c>
      <c r="AW239" s="14" t="s">
        <v>32</v>
      </c>
      <c r="AX239" s="14" t="s">
        <v>77</v>
      </c>
      <c r="AY239" s="282" t="s">
        <v>166</v>
      </c>
    </row>
    <row r="240" s="15" customFormat="1">
      <c r="A240" s="15"/>
      <c r="B240" s="283"/>
      <c r="C240" s="284"/>
      <c r="D240" s="263" t="s">
        <v>174</v>
      </c>
      <c r="E240" s="285" t="s">
        <v>1</v>
      </c>
      <c r="F240" s="286" t="s">
        <v>177</v>
      </c>
      <c r="G240" s="284"/>
      <c r="H240" s="287">
        <v>12</v>
      </c>
      <c r="I240" s="288"/>
      <c r="J240" s="284"/>
      <c r="K240" s="284"/>
      <c r="L240" s="289"/>
      <c r="M240" s="290"/>
      <c r="N240" s="291"/>
      <c r="O240" s="291"/>
      <c r="P240" s="291"/>
      <c r="Q240" s="291"/>
      <c r="R240" s="291"/>
      <c r="S240" s="291"/>
      <c r="T240" s="29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93" t="s">
        <v>174</v>
      </c>
      <c r="AU240" s="293" t="s">
        <v>85</v>
      </c>
      <c r="AV240" s="15" t="s">
        <v>172</v>
      </c>
      <c r="AW240" s="15" t="s">
        <v>32</v>
      </c>
      <c r="AX240" s="15" t="s">
        <v>81</v>
      </c>
      <c r="AY240" s="293" t="s">
        <v>166</v>
      </c>
    </row>
    <row r="241" s="2" customFormat="1" ht="16.5" customHeight="1">
      <c r="A241" s="39"/>
      <c r="B241" s="40"/>
      <c r="C241" s="247" t="s">
        <v>8</v>
      </c>
      <c r="D241" s="247" t="s">
        <v>168</v>
      </c>
      <c r="E241" s="248" t="s">
        <v>300</v>
      </c>
      <c r="F241" s="249" t="s">
        <v>301</v>
      </c>
      <c r="G241" s="250" t="s">
        <v>171</v>
      </c>
      <c r="H241" s="251">
        <v>0.14399999999999999</v>
      </c>
      <c r="I241" s="252"/>
      <c r="J241" s="253">
        <f>ROUND(I241*H241,2)</f>
        <v>0</v>
      </c>
      <c r="K241" s="254"/>
      <c r="L241" s="45"/>
      <c r="M241" s="255" t="s">
        <v>1</v>
      </c>
      <c r="N241" s="256" t="s">
        <v>42</v>
      </c>
      <c r="O241" s="92"/>
      <c r="P241" s="257">
        <f>O241*H241</f>
        <v>0</v>
      </c>
      <c r="Q241" s="257">
        <v>2.4533</v>
      </c>
      <c r="R241" s="257">
        <f>Q241*H241</f>
        <v>0.35327519999999996</v>
      </c>
      <c r="S241" s="257">
        <v>0</v>
      </c>
      <c r="T241" s="258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59" t="s">
        <v>172</v>
      </c>
      <c r="AT241" s="259" t="s">
        <v>168</v>
      </c>
      <c r="AU241" s="259" t="s">
        <v>85</v>
      </c>
      <c r="AY241" s="18" t="s">
        <v>166</v>
      </c>
      <c r="BE241" s="260">
        <f>IF(N241="základní",J241,0)</f>
        <v>0</v>
      </c>
      <c r="BF241" s="260">
        <f>IF(N241="snížená",J241,0)</f>
        <v>0</v>
      </c>
      <c r="BG241" s="260">
        <f>IF(N241="zákl. přenesená",J241,0)</f>
        <v>0</v>
      </c>
      <c r="BH241" s="260">
        <f>IF(N241="sníž. přenesená",J241,0)</f>
        <v>0</v>
      </c>
      <c r="BI241" s="260">
        <f>IF(N241="nulová",J241,0)</f>
        <v>0</v>
      </c>
      <c r="BJ241" s="18" t="s">
        <v>81</v>
      </c>
      <c r="BK241" s="260">
        <f>ROUND(I241*H241,2)</f>
        <v>0</v>
      </c>
      <c r="BL241" s="18" t="s">
        <v>172</v>
      </c>
      <c r="BM241" s="259" t="s">
        <v>302</v>
      </c>
    </row>
    <row r="242" s="14" customFormat="1">
      <c r="A242" s="14"/>
      <c r="B242" s="272"/>
      <c r="C242" s="273"/>
      <c r="D242" s="263" t="s">
        <v>174</v>
      </c>
      <c r="E242" s="274" t="s">
        <v>1</v>
      </c>
      <c r="F242" s="275" t="s">
        <v>303</v>
      </c>
      <c r="G242" s="273"/>
      <c r="H242" s="276">
        <v>0.14399999999999999</v>
      </c>
      <c r="I242" s="277"/>
      <c r="J242" s="273"/>
      <c r="K242" s="273"/>
      <c r="L242" s="278"/>
      <c r="M242" s="279"/>
      <c r="N242" s="280"/>
      <c r="O242" s="280"/>
      <c r="P242" s="280"/>
      <c r="Q242" s="280"/>
      <c r="R242" s="280"/>
      <c r="S242" s="280"/>
      <c r="T242" s="281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82" t="s">
        <v>174</v>
      </c>
      <c r="AU242" s="282" t="s">
        <v>85</v>
      </c>
      <c r="AV242" s="14" t="s">
        <v>85</v>
      </c>
      <c r="AW242" s="14" t="s">
        <v>32</v>
      </c>
      <c r="AX242" s="14" t="s">
        <v>77</v>
      </c>
      <c r="AY242" s="282" t="s">
        <v>166</v>
      </c>
    </row>
    <row r="243" s="15" customFormat="1">
      <c r="A243" s="15"/>
      <c r="B243" s="283"/>
      <c r="C243" s="284"/>
      <c r="D243" s="263" t="s">
        <v>174</v>
      </c>
      <c r="E243" s="285" t="s">
        <v>1</v>
      </c>
      <c r="F243" s="286" t="s">
        <v>177</v>
      </c>
      <c r="G243" s="284"/>
      <c r="H243" s="287">
        <v>0.14399999999999999</v>
      </c>
      <c r="I243" s="288"/>
      <c r="J243" s="284"/>
      <c r="K243" s="284"/>
      <c r="L243" s="289"/>
      <c r="M243" s="290"/>
      <c r="N243" s="291"/>
      <c r="O243" s="291"/>
      <c r="P243" s="291"/>
      <c r="Q243" s="291"/>
      <c r="R243" s="291"/>
      <c r="S243" s="291"/>
      <c r="T243" s="292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93" t="s">
        <v>174</v>
      </c>
      <c r="AU243" s="293" t="s">
        <v>85</v>
      </c>
      <c r="AV243" s="15" t="s">
        <v>172</v>
      </c>
      <c r="AW243" s="15" t="s">
        <v>32</v>
      </c>
      <c r="AX243" s="15" t="s">
        <v>81</v>
      </c>
      <c r="AY243" s="293" t="s">
        <v>166</v>
      </c>
    </row>
    <row r="244" s="2" customFormat="1" ht="16.5" customHeight="1">
      <c r="A244" s="39"/>
      <c r="B244" s="40"/>
      <c r="C244" s="247" t="s">
        <v>304</v>
      </c>
      <c r="D244" s="247" t="s">
        <v>168</v>
      </c>
      <c r="E244" s="248" t="s">
        <v>305</v>
      </c>
      <c r="F244" s="249" t="s">
        <v>306</v>
      </c>
      <c r="G244" s="250" t="s">
        <v>242</v>
      </c>
      <c r="H244" s="251">
        <v>1.3600000000000001</v>
      </c>
      <c r="I244" s="252"/>
      <c r="J244" s="253">
        <f>ROUND(I244*H244,2)</f>
        <v>0</v>
      </c>
      <c r="K244" s="254"/>
      <c r="L244" s="45"/>
      <c r="M244" s="255" t="s">
        <v>1</v>
      </c>
      <c r="N244" s="256" t="s">
        <v>42</v>
      </c>
      <c r="O244" s="92"/>
      <c r="P244" s="257">
        <f>O244*H244</f>
        <v>0</v>
      </c>
      <c r="Q244" s="257">
        <v>0.01052</v>
      </c>
      <c r="R244" s="257">
        <f>Q244*H244</f>
        <v>0.014307200000000001</v>
      </c>
      <c r="S244" s="257">
        <v>0</v>
      </c>
      <c r="T244" s="258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59" t="s">
        <v>172</v>
      </c>
      <c r="AT244" s="259" t="s">
        <v>168</v>
      </c>
      <c r="AU244" s="259" t="s">
        <v>85</v>
      </c>
      <c r="AY244" s="18" t="s">
        <v>166</v>
      </c>
      <c r="BE244" s="260">
        <f>IF(N244="základní",J244,0)</f>
        <v>0</v>
      </c>
      <c r="BF244" s="260">
        <f>IF(N244="snížená",J244,0)</f>
        <v>0</v>
      </c>
      <c r="BG244" s="260">
        <f>IF(N244="zákl. přenesená",J244,0)</f>
        <v>0</v>
      </c>
      <c r="BH244" s="260">
        <f>IF(N244="sníž. přenesená",J244,0)</f>
        <v>0</v>
      </c>
      <c r="BI244" s="260">
        <f>IF(N244="nulová",J244,0)</f>
        <v>0</v>
      </c>
      <c r="BJ244" s="18" t="s">
        <v>81</v>
      </c>
      <c r="BK244" s="260">
        <f>ROUND(I244*H244,2)</f>
        <v>0</v>
      </c>
      <c r="BL244" s="18" t="s">
        <v>172</v>
      </c>
      <c r="BM244" s="259" t="s">
        <v>307</v>
      </c>
    </row>
    <row r="245" s="14" customFormat="1">
      <c r="A245" s="14"/>
      <c r="B245" s="272"/>
      <c r="C245" s="273"/>
      <c r="D245" s="263" t="s">
        <v>174</v>
      </c>
      <c r="E245" s="274" t="s">
        <v>1</v>
      </c>
      <c r="F245" s="275" t="s">
        <v>308</v>
      </c>
      <c r="G245" s="273"/>
      <c r="H245" s="276">
        <v>1.3600000000000001</v>
      </c>
      <c r="I245" s="277"/>
      <c r="J245" s="273"/>
      <c r="K245" s="273"/>
      <c r="L245" s="278"/>
      <c r="M245" s="279"/>
      <c r="N245" s="280"/>
      <c r="O245" s="280"/>
      <c r="P245" s="280"/>
      <c r="Q245" s="280"/>
      <c r="R245" s="280"/>
      <c r="S245" s="280"/>
      <c r="T245" s="28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82" t="s">
        <v>174</v>
      </c>
      <c r="AU245" s="282" t="s">
        <v>85</v>
      </c>
      <c r="AV245" s="14" t="s">
        <v>85</v>
      </c>
      <c r="AW245" s="14" t="s">
        <v>32</v>
      </c>
      <c r="AX245" s="14" t="s">
        <v>77</v>
      </c>
      <c r="AY245" s="282" t="s">
        <v>166</v>
      </c>
    </row>
    <row r="246" s="15" customFormat="1">
      <c r="A246" s="15"/>
      <c r="B246" s="283"/>
      <c r="C246" s="284"/>
      <c r="D246" s="263" t="s">
        <v>174</v>
      </c>
      <c r="E246" s="285" t="s">
        <v>1</v>
      </c>
      <c r="F246" s="286" t="s">
        <v>177</v>
      </c>
      <c r="G246" s="284"/>
      <c r="H246" s="287">
        <v>1.3600000000000001</v>
      </c>
      <c r="I246" s="288"/>
      <c r="J246" s="284"/>
      <c r="K246" s="284"/>
      <c r="L246" s="289"/>
      <c r="M246" s="290"/>
      <c r="N246" s="291"/>
      <c r="O246" s="291"/>
      <c r="P246" s="291"/>
      <c r="Q246" s="291"/>
      <c r="R246" s="291"/>
      <c r="S246" s="291"/>
      <c r="T246" s="29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93" t="s">
        <v>174</v>
      </c>
      <c r="AU246" s="293" t="s">
        <v>85</v>
      </c>
      <c r="AV246" s="15" t="s">
        <v>172</v>
      </c>
      <c r="AW246" s="15" t="s">
        <v>32</v>
      </c>
      <c r="AX246" s="15" t="s">
        <v>81</v>
      </c>
      <c r="AY246" s="293" t="s">
        <v>166</v>
      </c>
    </row>
    <row r="247" s="2" customFormat="1" ht="16.5" customHeight="1">
      <c r="A247" s="39"/>
      <c r="B247" s="40"/>
      <c r="C247" s="247" t="s">
        <v>309</v>
      </c>
      <c r="D247" s="247" t="s">
        <v>168</v>
      </c>
      <c r="E247" s="248" t="s">
        <v>310</v>
      </c>
      <c r="F247" s="249" t="s">
        <v>311</v>
      </c>
      <c r="G247" s="250" t="s">
        <v>242</v>
      </c>
      <c r="H247" s="251">
        <v>1.3600000000000001</v>
      </c>
      <c r="I247" s="252"/>
      <c r="J247" s="253">
        <f>ROUND(I247*H247,2)</f>
        <v>0</v>
      </c>
      <c r="K247" s="254"/>
      <c r="L247" s="45"/>
      <c r="M247" s="255" t="s">
        <v>1</v>
      </c>
      <c r="N247" s="256" t="s">
        <v>42</v>
      </c>
      <c r="O247" s="92"/>
      <c r="P247" s="257">
        <f>O247*H247</f>
        <v>0</v>
      </c>
      <c r="Q247" s="257">
        <v>0</v>
      </c>
      <c r="R247" s="257">
        <f>Q247*H247</f>
        <v>0</v>
      </c>
      <c r="S247" s="257">
        <v>0</v>
      </c>
      <c r="T247" s="258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59" t="s">
        <v>172</v>
      </c>
      <c r="AT247" s="259" t="s">
        <v>168</v>
      </c>
      <c r="AU247" s="259" t="s">
        <v>85</v>
      </c>
      <c r="AY247" s="18" t="s">
        <v>166</v>
      </c>
      <c r="BE247" s="260">
        <f>IF(N247="základní",J247,0)</f>
        <v>0</v>
      </c>
      <c r="BF247" s="260">
        <f>IF(N247="snížená",J247,0)</f>
        <v>0</v>
      </c>
      <c r="BG247" s="260">
        <f>IF(N247="zákl. přenesená",J247,0)</f>
        <v>0</v>
      </c>
      <c r="BH247" s="260">
        <f>IF(N247="sníž. přenesená",J247,0)</f>
        <v>0</v>
      </c>
      <c r="BI247" s="260">
        <f>IF(N247="nulová",J247,0)</f>
        <v>0</v>
      </c>
      <c r="BJ247" s="18" t="s">
        <v>81</v>
      </c>
      <c r="BK247" s="260">
        <f>ROUND(I247*H247,2)</f>
        <v>0</v>
      </c>
      <c r="BL247" s="18" t="s">
        <v>172</v>
      </c>
      <c r="BM247" s="259" t="s">
        <v>312</v>
      </c>
    </row>
    <row r="248" s="2" customFormat="1" ht="21.75" customHeight="1">
      <c r="A248" s="39"/>
      <c r="B248" s="40"/>
      <c r="C248" s="247" t="s">
        <v>313</v>
      </c>
      <c r="D248" s="247" t="s">
        <v>168</v>
      </c>
      <c r="E248" s="248" t="s">
        <v>314</v>
      </c>
      <c r="F248" s="249" t="s">
        <v>315</v>
      </c>
      <c r="G248" s="250" t="s">
        <v>200</v>
      </c>
      <c r="H248" s="251">
        <v>0.25700000000000001</v>
      </c>
      <c r="I248" s="252"/>
      <c r="J248" s="253">
        <f>ROUND(I248*H248,2)</f>
        <v>0</v>
      </c>
      <c r="K248" s="254"/>
      <c r="L248" s="45"/>
      <c r="M248" s="255" t="s">
        <v>1</v>
      </c>
      <c r="N248" s="256" t="s">
        <v>42</v>
      </c>
      <c r="O248" s="92"/>
      <c r="P248" s="257">
        <f>O248*H248</f>
        <v>0</v>
      </c>
      <c r="Q248" s="257">
        <v>0.019539999999999998</v>
      </c>
      <c r="R248" s="257">
        <f>Q248*H248</f>
        <v>0.00502178</v>
      </c>
      <c r="S248" s="257">
        <v>0</v>
      </c>
      <c r="T248" s="258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59" t="s">
        <v>172</v>
      </c>
      <c r="AT248" s="259" t="s">
        <v>168</v>
      </c>
      <c r="AU248" s="259" t="s">
        <v>85</v>
      </c>
      <c r="AY248" s="18" t="s">
        <v>166</v>
      </c>
      <c r="BE248" s="260">
        <f>IF(N248="základní",J248,0)</f>
        <v>0</v>
      </c>
      <c r="BF248" s="260">
        <f>IF(N248="snížená",J248,0)</f>
        <v>0</v>
      </c>
      <c r="BG248" s="260">
        <f>IF(N248="zákl. přenesená",J248,0)</f>
        <v>0</v>
      </c>
      <c r="BH248" s="260">
        <f>IF(N248="sníž. přenesená",J248,0)</f>
        <v>0</v>
      </c>
      <c r="BI248" s="260">
        <f>IF(N248="nulová",J248,0)</f>
        <v>0</v>
      </c>
      <c r="BJ248" s="18" t="s">
        <v>81</v>
      </c>
      <c r="BK248" s="260">
        <f>ROUND(I248*H248,2)</f>
        <v>0</v>
      </c>
      <c r="BL248" s="18" t="s">
        <v>172</v>
      </c>
      <c r="BM248" s="259" t="s">
        <v>316</v>
      </c>
    </row>
    <row r="249" s="14" customFormat="1">
      <c r="A249" s="14"/>
      <c r="B249" s="272"/>
      <c r="C249" s="273"/>
      <c r="D249" s="263" t="s">
        <v>174</v>
      </c>
      <c r="E249" s="274" t="s">
        <v>1</v>
      </c>
      <c r="F249" s="275" t="s">
        <v>317</v>
      </c>
      <c r="G249" s="273"/>
      <c r="H249" s="276">
        <v>0.050999999999999997</v>
      </c>
      <c r="I249" s="277"/>
      <c r="J249" s="273"/>
      <c r="K249" s="273"/>
      <c r="L249" s="278"/>
      <c r="M249" s="279"/>
      <c r="N249" s="280"/>
      <c r="O249" s="280"/>
      <c r="P249" s="280"/>
      <c r="Q249" s="280"/>
      <c r="R249" s="280"/>
      <c r="S249" s="280"/>
      <c r="T249" s="281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82" t="s">
        <v>174</v>
      </c>
      <c r="AU249" s="282" t="s">
        <v>85</v>
      </c>
      <c r="AV249" s="14" t="s">
        <v>85</v>
      </c>
      <c r="AW249" s="14" t="s">
        <v>32</v>
      </c>
      <c r="AX249" s="14" t="s">
        <v>77</v>
      </c>
      <c r="AY249" s="282" t="s">
        <v>166</v>
      </c>
    </row>
    <row r="250" s="13" customFormat="1">
      <c r="A250" s="13"/>
      <c r="B250" s="261"/>
      <c r="C250" s="262"/>
      <c r="D250" s="263" t="s">
        <v>174</v>
      </c>
      <c r="E250" s="264" t="s">
        <v>1</v>
      </c>
      <c r="F250" s="265" t="s">
        <v>318</v>
      </c>
      <c r="G250" s="262"/>
      <c r="H250" s="264" t="s">
        <v>1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71" t="s">
        <v>174</v>
      </c>
      <c r="AU250" s="271" t="s">
        <v>85</v>
      </c>
      <c r="AV250" s="13" t="s">
        <v>81</v>
      </c>
      <c r="AW250" s="13" t="s">
        <v>32</v>
      </c>
      <c r="AX250" s="13" t="s">
        <v>77</v>
      </c>
      <c r="AY250" s="271" t="s">
        <v>166</v>
      </c>
    </row>
    <row r="251" s="14" customFormat="1">
      <c r="A251" s="14"/>
      <c r="B251" s="272"/>
      <c r="C251" s="273"/>
      <c r="D251" s="263" t="s">
        <v>174</v>
      </c>
      <c r="E251" s="274" t="s">
        <v>1</v>
      </c>
      <c r="F251" s="275" t="s">
        <v>319</v>
      </c>
      <c r="G251" s="273"/>
      <c r="H251" s="276">
        <v>0.13100000000000001</v>
      </c>
      <c r="I251" s="277"/>
      <c r="J251" s="273"/>
      <c r="K251" s="273"/>
      <c r="L251" s="278"/>
      <c r="M251" s="279"/>
      <c r="N251" s="280"/>
      <c r="O251" s="280"/>
      <c r="P251" s="280"/>
      <c r="Q251" s="280"/>
      <c r="R251" s="280"/>
      <c r="S251" s="280"/>
      <c r="T251" s="28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82" t="s">
        <v>174</v>
      </c>
      <c r="AU251" s="282" t="s">
        <v>85</v>
      </c>
      <c r="AV251" s="14" t="s">
        <v>85</v>
      </c>
      <c r="AW251" s="14" t="s">
        <v>32</v>
      </c>
      <c r="AX251" s="14" t="s">
        <v>77</v>
      </c>
      <c r="AY251" s="282" t="s">
        <v>166</v>
      </c>
    </row>
    <row r="252" s="13" customFormat="1">
      <c r="A252" s="13"/>
      <c r="B252" s="261"/>
      <c r="C252" s="262"/>
      <c r="D252" s="263" t="s">
        <v>174</v>
      </c>
      <c r="E252" s="264" t="s">
        <v>1</v>
      </c>
      <c r="F252" s="265" t="s">
        <v>320</v>
      </c>
      <c r="G252" s="262"/>
      <c r="H252" s="264" t="s">
        <v>1</v>
      </c>
      <c r="I252" s="266"/>
      <c r="J252" s="262"/>
      <c r="K252" s="262"/>
      <c r="L252" s="267"/>
      <c r="M252" s="268"/>
      <c r="N252" s="269"/>
      <c r="O252" s="269"/>
      <c r="P252" s="269"/>
      <c r="Q252" s="269"/>
      <c r="R252" s="269"/>
      <c r="S252" s="269"/>
      <c r="T252" s="270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71" t="s">
        <v>174</v>
      </c>
      <c r="AU252" s="271" t="s">
        <v>85</v>
      </c>
      <c r="AV252" s="13" t="s">
        <v>81</v>
      </c>
      <c r="AW252" s="13" t="s">
        <v>32</v>
      </c>
      <c r="AX252" s="13" t="s">
        <v>77</v>
      </c>
      <c r="AY252" s="271" t="s">
        <v>166</v>
      </c>
    </row>
    <row r="253" s="14" customFormat="1">
      <c r="A253" s="14"/>
      <c r="B253" s="272"/>
      <c r="C253" s="273"/>
      <c r="D253" s="263" t="s">
        <v>174</v>
      </c>
      <c r="E253" s="274" t="s">
        <v>1</v>
      </c>
      <c r="F253" s="275" t="s">
        <v>321</v>
      </c>
      <c r="G253" s="273"/>
      <c r="H253" s="276">
        <v>0.043999999999999997</v>
      </c>
      <c r="I253" s="277"/>
      <c r="J253" s="273"/>
      <c r="K253" s="273"/>
      <c r="L253" s="278"/>
      <c r="M253" s="279"/>
      <c r="N253" s="280"/>
      <c r="O253" s="280"/>
      <c r="P253" s="280"/>
      <c r="Q253" s="280"/>
      <c r="R253" s="280"/>
      <c r="S253" s="280"/>
      <c r="T253" s="28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82" t="s">
        <v>174</v>
      </c>
      <c r="AU253" s="282" t="s">
        <v>85</v>
      </c>
      <c r="AV253" s="14" t="s">
        <v>85</v>
      </c>
      <c r="AW253" s="14" t="s">
        <v>32</v>
      </c>
      <c r="AX253" s="14" t="s">
        <v>77</v>
      </c>
      <c r="AY253" s="282" t="s">
        <v>166</v>
      </c>
    </row>
    <row r="254" s="13" customFormat="1">
      <c r="A254" s="13"/>
      <c r="B254" s="261"/>
      <c r="C254" s="262"/>
      <c r="D254" s="263" t="s">
        <v>174</v>
      </c>
      <c r="E254" s="264" t="s">
        <v>1</v>
      </c>
      <c r="F254" s="265" t="s">
        <v>322</v>
      </c>
      <c r="G254" s="262"/>
      <c r="H254" s="264" t="s">
        <v>1</v>
      </c>
      <c r="I254" s="266"/>
      <c r="J254" s="262"/>
      <c r="K254" s="262"/>
      <c r="L254" s="267"/>
      <c r="M254" s="268"/>
      <c r="N254" s="269"/>
      <c r="O254" s="269"/>
      <c r="P254" s="269"/>
      <c r="Q254" s="269"/>
      <c r="R254" s="269"/>
      <c r="S254" s="269"/>
      <c r="T254" s="27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71" t="s">
        <v>174</v>
      </c>
      <c r="AU254" s="271" t="s">
        <v>85</v>
      </c>
      <c r="AV254" s="13" t="s">
        <v>81</v>
      </c>
      <c r="AW254" s="13" t="s">
        <v>32</v>
      </c>
      <c r="AX254" s="13" t="s">
        <v>77</v>
      </c>
      <c r="AY254" s="271" t="s">
        <v>166</v>
      </c>
    </row>
    <row r="255" s="13" customFormat="1">
      <c r="A255" s="13"/>
      <c r="B255" s="261"/>
      <c r="C255" s="262"/>
      <c r="D255" s="263" t="s">
        <v>174</v>
      </c>
      <c r="E255" s="264" t="s">
        <v>1</v>
      </c>
      <c r="F255" s="265" t="s">
        <v>323</v>
      </c>
      <c r="G255" s="262"/>
      <c r="H255" s="264" t="s">
        <v>1</v>
      </c>
      <c r="I255" s="266"/>
      <c r="J255" s="262"/>
      <c r="K255" s="262"/>
      <c r="L255" s="267"/>
      <c r="M255" s="268"/>
      <c r="N255" s="269"/>
      <c r="O255" s="269"/>
      <c r="P255" s="269"/>
      <c r="Q255" s="269"/>
      <c r="R255" s="269"/>
      <c r="S255" s="269"/>
      <c r="T255" s="270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71" t="s">
        <v>174</v>
      </c>
      <c r="AU255" s="271" t="s">
        <v>85</v>
      </c>
      <c r="AV255" s="13" t="s">
        <v>81</v>
      </c>
      <c r="AW255" s="13" t="s">
        <v>32</v>
      </c>
      <c r="AX255" s="13" t="s">
        <v>77</v>
      </c>
      <c r="AY255" s="271" t="s">
        <v>166</v>
      </c>
    </row>
    <row r="256" s="13" customFormat="1">
      <c r="A256" s="13"/>
      <c r="B256" s="261"/>
      <c r="C256" s="262"/>
      <c r="D256" s="263" t="s">
        <v>174</v>
      </c>
      <c r="E256" s="264" t="s">
        <v>1</v>
      </c>
      <c r="F256" s="265" t="s">
        <v>324</v>
      </c>
      <c r="G256" s="262"/>
      <c r="H256" s="264" t="s">
        <v>1</v>
      </c>
      <c r="I256" s="266"/>
      <c r="J256" s="262"/>
      <c r="K256" s="262"/>
      <c r="L256" s="267"/>
      <c r="M256" s="268"/>
      <c r="N256" s="269"/>
      <c r="O256" s="269"/>
      <c r="P256" s="269"/>
      <c r="Q256" s="269"/>
      <c r="R256" s="269"/>
      <c r="S256" s="269"/>
      <c r="T256" s="27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71" t="s">
        <v>174</v>
      </c>
      <c r="AU256" s="271" t="s">
        <v>85</v>
      </c>
      <c r="AV256" s="13" t="s">
        <v>81</v>
      </c>
      <c r="AW256" s="13" t="s">
        <v>32</v>
      </c>
      <c r="AX256" s="13" t="s">
        <v>77</v>
      </c>
      <c r="AY256" s="271" t="s">
        <v>166</v>
      </c>
    </row>
    <row r="257" s="13" customFormat="1">
      <c r="A257" s="13"/>
      <c r="B257" s="261"/>
      <c r="C257" s="262"/>
      <c r="D257" s="263" t="s">
        <v>174</v>
      </c>
      <c r="E257" s="264" t="s">
        <v>1</v>
      </c>
      <c r="F257" s="265" t="s">
        <v>325</v>
      </c>
      <c r="G257" s="262"/>
      <c r="H257" s="264" t="s">
        <v>1</v>
      </c>
      <c r="I257" s="266"/>
      <c r="J257" s="262"/>
      <c r="K257" s="262"/>
      <c r="L257" s="267"/>
      <c r="M257" s="268"/>
      <c r="N257" s="269"/>
      <c r="O257" s="269"/>
      <c r="P257" s="269"/>
      <c r="Q257" s="269"/>
      <c r="R257" s="269"/>
      <c r="S257" s="269"/>
      <c r="T257" s="27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71" t="s">
        <v>174</v>
      </c>
      <c r="AU257" s="271" t="s">
        <v>85</v>
      </c>
      <c r="AV257" s="13" t="s">
        <v>81</v>
      </c>
      <c r="AW257" s="13" t="s">
        <v>32</v>
      </c>
      <c r="AX257" s="13" t="s">
        <v>77</v>
      </c>
      <c r="AY257" s="271" t="s">
        <v>166</v>
      </c>
    </row>
    <row r="258" s="14" customFormat="1">
      <c r="A258" s="14"/>
      <c r="B258" s="272"/>
      <c r="C258" s="273"/>
      <c r="D258" s="263" t="s">
        <v>174</v>
      </c>
      <c r="E258" s="274" t="s">
        <v>1</v>
      </c>
      <c r="F258" s="275" t="s">
        <v>326</v>
      </c>
      <c r="G258" s="273"/>
      <c r="H258" s="276">
        <v>0.031</v>
      </c>
      <c r="I258" s="277"/>
      <c r="J258" s="273"/>
      <c r="K258" s="273"/>
      <c r="L258" s="278"/>
      <c r="M258" s="279"/>
      <c r="N258" s="280"/>
      <c r="O258" s="280"/>
      <c r="P258" s="280"/>
      <c r="Q258" s="280"/>
      <c r="R258" s="280"/>
      <c r="S258" s="280"/>
      <c r="T258" s="281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82" t="s">
        <v>174</v>
      </c>
      <c r="AU258" s="282" t="s">
        <v>85</v>
      </c>
      <c r="AV258" s="14" t="s">
        <v>85</v>
      </c>
      <c r="AW258" s="14" t="s">
        <v>32</v>
      </c>
      <c r="AX258" s="14" t="s">
        <v>77</v>
      </c>
      <c r="AY258" s="282" t="s">
        <v>166</v>
      </c>
    </row>
    <row r="259" s="15" customFormat="1">
      <c r="A259" s="15"/>
      <c r="B259" s="283"/>
      <c r="C259" s="284"/>
      <c r="D259" s="263" t="s">
        <v>174</v>
      </c>
      <c r="E259" s="285" t="s">
        <v>1</v>
      </c>
      <c r="F259" s="286" t="s">
        <v>177</v>
      </c>
      <c r="G259" s="284"/>
      <c r="H259" s="287">
        <v>0.25700000000000001</v>
      </c>
      <c r="I259" s="288"/>
      <c r="J259" s="284"/>
      <c r="K259" s="284"/>
      <c r="L259" s="289"/>
      <c r="M259" s="290"/>
      <c r="N259" s="291"/>
      <c r="O259" s="291"/>
      <c r="P259" s="291"/>
      <c r="Q259" s="291"/>
      <c r="R259" s="291"/>
      <c r="S259" s="291"/>
      <c r="T259" s="292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93" t="s">
        <v>174</v>
      </c>
      <c r="AU259" s="293" t="s">
        <v>85</v>
      </c>
      <c r="AV259" s="15" t="s">
        <v>172</v>
      </c>
      <c r="AW259" s="15" t="s">
        <v>32</v>
      </c>
      <c r="AX259" s="15" t="s">
        <v>81</v>
      </c>
      <c r="AY259" s="293" t="s">
        <v>166</v>
      </c>
    </row>
    <row r="260" s="2" customFormat="1" ht="16.5" customHeight="1">
      <c r="A260" s="39"/>
      <c r="B260" s="40"/>
      <c r="C260" s="294" t="s">
        <v>327</v>
      </c>
      <c r="D260" s="294" t="s">
        <v>249</v>
      </c>
      <c r="E260" s="295" t="s">
        <v>328</v>
      </c>
      <c r="F260" s="296" t="s">
        <v>329</v>
      </c>
      <c r="G260" s="297" t="s">
        <v>200</v>
      </c>
      <c r="H260" s="298">
        <v>0.050999999999999997</v>
      </c>
      <c r="I260" s="299"/>
      <c r="J260" s="300">
        <f>ROUND(I260*H260,2)</f>
        <v>0</v>
      </c>
      <c r="K260" s="301"/>
      <c r="L260" s="302"/>
      <c r="M260" s="303" t="s">
        <v>1</v>
      </c>
      <c r="N260" s="304" t="s">
        <v>42</v>
      </c>
      <c r="O260" s="92"/>
      <c r="P260" s="257">
        <f>O260*H260</f>
        <v>0</v>
      </c>
      <c r="Q260" s="257">
        <v>1</v>
      </c>
      <c r="R260" s="257">
        <f>Q260*H260</f>
        <v>0.050999999999999997</v>
      </c>
      <c r="S260" s="257">
        <v>0</v>
      </c>
      <c r="T260" s="258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59" t="s">
        <v>252</v>
      </c>
      <c r="AT260" s="259" t="s">
        <v>249</v>
      </c>
      <c r="AU260" s="259" t="s">
        <v>85</v>
      </c>
      <c r="AY260" s="18" t="s">
        <v>166</v>
      </c>
      <c r="BE260" s="260">
        <f>IF(N260="základní",J260,0)</f>
        <v>0</v>
      </c>
      <c r="BF260" s="260">
        <f>IF(N260="snížená",J260,0)</f>
        <v>0</v>
      </c>
      <c r="BG260" s="260">
        <f>IF(N260="zákl. přenesená",J260,0)</f>
        <v>0</v>
      </c>
      <c r="BH260" s="260">
        <f>IF(N260="sníž. přenesená",J260,0)</f>
        <v>0</v>
      </c>
      <c r="BI260" s="260">
        <f>IF(N260="nulová",J260,0)</f>
        <v>0</v>
      </c>
      <c r="BJ260" s="18" t="s">
        <v>81</v>
      </c>
      <c r="BK260" s="260">
        <f>ROUND(I260*H260,2)</f>
        <v>0</v>
      </c>
      <c r="BL260" s="18" t="s">
        <v>172</v>
      </c>
      <c r="BM260" s="259" t="s">
        <v>330</v>
      </c>
    </row>
    <row r="261" s="2" customFormat="1" ht="21.75" customHeight="1">
      <c r="A261" s="39"/>
      <c r="B261" s="40"/>
      <c r="C261" s="294" t="s">
        <v>331</v>
      </c>
      <c r="D261" s="294" t="s">
        <v>249</v>
      </c>
      <c r="E261" s="295" t="s">
        <v>332</v>
      </c>
      <c r="F261" s="296" t="s">
        <v>333</v>
      </c>
      <c r="G261" s="297" t="s">
        <v>200</v>
      </c>
      <c r="H261" s="298">
        <v>0.043999999999999997</v>
      </c>
      <c r="I261" s="299"/>
      <c r="J261" s="300">
        <f>ROUND(I261*H261,2)</f>
        <v>0</v>
      </c>
      <c r="K261" s="301"/>
      <c r="L261" s="302"/>
      <c r="M261" s="303" t="s">
        <v>1</v>
      </c>
      <c r="N261" s="304" t="s">
        <v>42</v>
      </c>
      <c r="O261" s="92"/>
      <c r="P261" s="257">
        <f>O261*H261</f>
        <v>0</v>
      </c>
      <c r="Q261" s="257">
        <v>1</v>
      </c>
      <c r="R261" s="257">
        <f>Q261*H261</f>
        <v>0.043999999999999997</v>
      </c>
      <c r="S261" s="257">
        <v>0</v>
      </c>
      <c r="T261" s="25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59" t="s">
        <v>252</v>
      </c>
      <c r="AT261" s="259" t="s">
        <v>249</v>
      </c>
      <c r="AU261" s="259" t="s">
        <v>85</v>
      </c>
      <c r="AY261" s="18" t="s">
        <v>166</v>
      </c>
      <c r="BE261" s="260">
        <f>IF(N261="základní",J261,0)</f>
        <v>0</v>
      </c>
      <c r="BF261" s="260">
        <f>IF(N261="snížená",J261,0)</f>
        <v>0</v>
      </c>
      <c r="BG261" s="260">
        <f>IF(N261="zákl. přenesená",J261,0)</f>
        <v>0</v>
      </c>
      <c r="BH261" s="260">
        <f>IF(N261="sníž. přenesená",J261,0)</f>
        <v>0</v>
      </c>
      <c r="BI261" s="260">
        <f>IF(N261="nulová",J261,0)</f>
        <v>0</v>
      </c>
      <c r="BJ261" s="18" t="s">
        <v>81</v>
      </c>
      <c r="BK261" s="260">
        <f>ROUND(I261*H261,2)</f>
        <v>0</v>
      </c>
      <c r="BL261" s="18" t="s">
        <v>172</v>
      </c>
      <c r="BM261" s="259" t="s">
        <v>334</v>
      </c>
    </row>
    <row r="262" s="14" customFormat="1">
      <c r="A262" s="14"/>
      <c r="B262" s="272"/>
      <c r="C262" s="273"/>
      <c r="D262" s="263" t="s">
        <v>174</v>
      </c>
      <c r="E262" s="274" t="s">
        <v>1</v>
      </c>
      <c r="F262" s="275" t="s">
        <v>321</v>
      </c>
      <c r="G262" s="273"/>
      <c r="H262" s="276">
        <v>0.043999999999999997</v>
      </c>
      <c r="I262" s="277"/>
      <c r="J262" s="273"/>
      <c r="K262" s="273"/>
      <c r="L262" s="278"/>
      <c r="M262" s="279"/>
      <c r="N262" s="280"/>
      <c r="O262" s="280"/>
      <c r="P262" s="280"/>
      <c r="Q262" s="280"/>
      <c r="R262" s="280"/>
      <c r="S262" s="280"/>
      <c r="T262" s="281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82" t="s">
        <v>174</v>
      </c>
      <c r="AU262" s="282" t="s">
        <v>85</v>
      </c>
      <c r="AV262" s="14" t="s">
        <v>85</v>
      </c>
      <c r="AW262" s="14" t="s">
        <v>32</v>
      </c>
      <c r="AX262" s="14" t="s">
        <v>77</v>
      </c>
      <c r="AY262" s="282" t="s">
        <v>166</v>
      </c>
    </row>
    <row r="263" s="13" customFormat="1">
      <c r="A263" s="13"/>
      <c r="B263" s="261"/>
      <c r="C263" s="262"/>
      <c r="D263" s="263" t="s">
        <v>174</v>
      </c>
      <c r="E263" s="264" t="s">
        <v>1</v>
      </c>
      <c r="F263" s="265" t="s">
        <v>322</v>
      </c>
      <c r="G263" s="262"/>
      <c r="H263" s="264" t="s">
        <v>1</v>
      </c>
      <c r="I263" s="266"/>
      <c r="J263" s="262"/>
      <c r="K263" s="262"/>
      <c r="L263" s="267"/>
      <c r="M263" s="268"/>
      <c r="N263" s="269"/>
      <c r="O263" s="269"/>
      <c r="P263" s="269"/>
      <c r="Q263" s="269"/>
      <c r="R263" s="269"/>
      <c r="S263" s="269"/>
      <c r="T263" s="27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71" t="s">
        <v>174</v>
      </c>
      <c r="AU263" s="271" t="s">
        <v>85</v>
      </c>
      <c r="AV263" s="13" t="s">
        <v>81</v>
      </c>
      <c r="AW263" s="13" t="s">
        <v>32</v>
      </c>
      <c r="AX263" s="13" t="s">
        <v>77</v>
      </c>
      <c r="AY263" s="271" t="s">
        <v>166</v>
      </c>
    </row>
    <row r="264" s="15" customFormat="1">
      <c r="A264" s="15"/>
      <c r="B264" s="283"/>
      <c r="C264" s="284"/>
      <c r="D264" s="263" t="s">
        <v>174</v>
      </c>
      <c r="E264" s="285" t="s">
        <v>1</v>
      </c>
      <c r="F264" s="286" t="s">
        <v>177</v>
      </c>
      <c r="G264" s="284"/>
      <c r="H264" s="287">
        <v>0.043999999999999997</v>
      </c>
      <c r="I264" s="288"/>
      <c r="J264" s="284"/>
      <c r="K264" s="284"/>
      <c r="L264" s="289"/>
      <c r="M264" s="290"/>
      <c r="N264" s="291"/>
      <c r="O264" s="291"/>
      <c r="P264" s="291"/>
      <c r="Q264" s="291"/>
      <c r="R264" s="291"/>
      <c r="S264" s="291"/>
      <c r="T264" s="29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93" t="s">
        <v>174</v>
      </c>
      <c r="AU264" s="293" t="s">
        <v>85</v>
      </c>
      <c r="AV264" s="15" t="s">
        <v>172</v>
      </c>
      <c r="AW264" s="15" t="s">
        <v>32</v>
      </c>
      <c r="AX264" s="15" t="s">
        <v>81</v>
      </c>
      <c r="AY264" s="293" t="s">
        <v>166</v>
      </c>
    </row>
    <row r="265" s="2" customFormat="1" ht="21.75" customHeight="1">
      <c r="A265" s="39"/>
      <c r="B265" s="40"/>
      <c r="C265" s="294" t="s">
        <v>7</v>
      </c>
      <c r="D265" s="294" t="s">
        <v>249</v>
      </c>
      <c r="E265" s="295" t="s">
        <v>335</v>
      </c>
      <c r="F265" s="296" t="s">
        <v>336</v>
      </c>
      <c r="G265" s="297" t="s">
        <v>200</v>
      </c>
      <c r="H265" s="298">
        <v>0.031</v>
      </c>
      <c r="I265" s="299"/>
      <c r="J265" s="300">
        <f>ROUND(I265*H265,2)</f>
        <v>0</v>
      </c>
      <c r="K265" s="301"/>
      <c r="L265" s="302"/>
      <c r="M265" s="303" t="s">
        <v>1</v>
      </c>
      <c r="N265" s="304" t="s">
        <v>42</v>
      </c>
      <c r="O265" s="92"/>
      <c r="P265" s="257">
        <f>O265*H265</f>
        <v>0</v>
      </c>
      <c r="Q265" s="257">
        <v>1</v>
      </c>
      <c r="R265" s="257">
        <f>Q265*H265</f>
        <v>0.031</v>
      </c>
      <c r="S265" s="257">
        <v>0</v>
      </c>
      <c r="T265" s="258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59" t="s">
        <v>252</v>
      </c>
      <c r="AT265" s="259" t="s">
        <v>249</v>
      </c>
      <c r="AU265" s="259" t="s">
        <v>85</v>
      </c>
      <c r="AY265" s="18" t="s">
        <v>166</v>
      </c>
      <c r="BE265" s="260">
        <f>IF(N265="základní",J265,0)</f>
        <v>0</v>
      </c>
      <c r="BF265" s="260">
        <f>IF(N265="snížená",J265,0)</f>
        <v>0</v>
      </c>
      <c r="BG265" s="260">
        <f>IF(N265="zákl. přenesená",J265,0)</f>
        <v>0</v>
      </c>
      <c r="BH265" s="260">
        <f>IF(N265="sníž. přenesená",J265,0)</f>
        <v>0</v>
      </c>
      <c r="BI265" s="260">
        <f>IF(N265="nulová",J265,0)</f>
        <v>0</v>
      </c>
      <c r="BJ265" s="18" t="s">
        <v>81</v>
      </c>
      <c r="BK265" s="260">
        <f>ROUND(I265*H265,2)</f>
        <v>0</v>
      </c>
      <c r="BL265" s="18" t="s">
        <v>172</v>
      </c>
      <c r="BM265" s="259" t="s">
        <v>337</v>
      </c>
    </row>
    <row r="266" s="13" customFormat="1">
      <c r="A266" s="13"/>
      <c r="B266" s="261"/>
      <c r="C266" s="262"/>
      <c r="D266" s="263" t="s">
        <v>174</v>
      </c>
      <c r="E266" s="264" t="s">
        <v>1</v>
      </c>
      <c r="F266" s="265" t="s">
        <v>323</v>
      </c>
      <c r="G266" s="262"/>
      <c r="H266" s="264" t="s">
        <v>1</v>
      </c>
      <c r="I266" s="266"/>
      <c r="J266" s="262"/>
      <c r="K266" s="262"/>
      <c r="L266" s="267"/>
      <c r="M266" s="268"/>
      <c r="N266" s="269"/>
      <c r="O266" s="269"/>
      <c r="P266" s="269"/>
      <c r="Q266" s="269"/>
      <c r="R266" s="269"/>
      <c r="S266" s="269"/>
      <c r="T266" s="27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71" t="s">
        <v>174</v>
      </c>
      <c r="AU266" s="271" t="s">
        <v>85</v>
      </c>
      <c r="AV266" s="13" t="s">
        <v>81</v>
      </c>
      <c r="AW266" s="13" t="s">
        <v>32</v>
      </c>
      <c r="AX266" s="13" t="s">
        <v>77</v>
      </c>
      <c r="AY266" s="271" t="s">
        <v>166</v>
      </c>
    </row>
    <row r="267" s="13" customFormat="1">
      <c r="A267" s="13"/>
      <c r="B267" s="261"/>
      <c r="C267" s="262"/>
      <c r="D267" s="263" t="s">
        <v>174</v>
      </c>
      <c r="E267" s="264" t="s">
        <v>1</v>
      </c>
      <c r="F267" s="265" t="s">
        <v>324</v>
      </c>
      <c r="G267" s="262"/>
      <c r="H267" s="264" t="s">
        <v>1</v>
      </c>
      <c r="I267" s="266"/>
      <c r="J267" s="262"/>
      <c r="K267" s="262"/>
      <c r="L267" s="267"/>
      <c r="M267" s="268"/>
      <c r="N267" s="269"/>
      <c r="O267" s="269"/>
      <c r="P267" s="269"/>
      <c r="Q267" s="269"/>
      <c r="R267" s="269"/>
      <c r="S267" s="269"/>
      <c r="T267" s="270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71" t="s">
        <v>174</v>
      </c>
      <c r="AU267" s="271" t="s">
        <v>85</v>
      </c>
      <c r="AV267" s="13" t="s">
        <v>81</v>
      </c>
      <c r="AW267" s="13" t="s">
        <v>32</v>
      </c>
      <c r="AX267" s="13" t="s">
        <v>77</v>
      </c>
      <c r="AY267" s="271" t="s">
        <v>166</v>
      </c>
    </row>
    <row r="268" s="13" customFormat="1">
      <c r="A268" s="13"/>
      <c r="B268" s="261"/>
      <c r="C268" s="262"/>
      <c r="D268" s="263" t="s">
        <v>174</v>
      </c>
      <c r="E268" s="264" t="s">
        <v>1</v>
      </c>
      <c r="F268" s="265" t="s">
        <v>325</v>
      </c>
      <c r="G268" s="262"/>
      <c r="H268" s="264" t="s">
        <v>1</v>
      </c>
      <c r="I268" s="266"/>
      <c r="J268" s="262"/>
      <c r="K268" s="262"/>
      <c r="L268" s="267"/>
      <c r="M268" s="268"/>
      <c r="N268" s="269"/>
      <c r="O268" s="269"/>
      <c r="P268" s="269"/>
      <c r="Q268" s="269"/>
      <c r="R268" s="269"/>
      <c r="S268" s="269"/>
      <c r="T268" s="27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71" t="s">
        <v>174</v>
      </c>
      <c r="AU268" s="271" t="s">
        <v>85</v>
      </c>
      <c r="AV268" s="13" t="s">
        <v>81</v>
      </c>
      <c r="AW268" s="13" t="s">
        <v>32</v>
      </c>
      <c r="AX268" s="13" t="s">
        <v>77</v>
      </c>
      <c r="AY268" s="271" t="s">
        <v>166</v>
      </c>
    </row>
    <row r="269" s="14" customFormat="1">
      <c r="A269" s="14"/>
      <c r="B269" s="272"/>
      <c r="C269" s="273"/>
      <c r="D269" s="263" t="s">
        <v>174</v>
      </c>
      <c r="E269" s="274" t="s">
        <v>1</v>
      </c>
      <c r="F269" s="275" t="s">
        <v>326</v>
      </c>
      <c r="G269" s="273"/>
      <c r="H269" s="276">
        <v>0.031</v>
      </c>
      <c r="I269" s="277"/>
      <c r="J269" s="273"/>
      <c r="K269" s="273"/>
      <c r="L269" s="278"/>
      <c r="M269" s="279"/>
      <c r="N269" s="280"/>
      <c r="O269" s="280"/>
      <c r="P269" s="280"/>
      <c r="Q269" s="280"/>
      <c r="R269" s="280"/>
      <c r="S269" s="280"/>
      <c r="T269" s="28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82" t="s">
        <v>174</v>
      </c>
      <c r="AU269" s="282" t="s">
        <v>85</v>
      </c>
      <c r="AV269" s="14" t="s">
        <v>85</v>
      </c>
      <c r="AW269" s="14" t="s">
        <v>32</v>
      </c>
      <c r="AX269" s="14" t="s">
        <v>77</v>
      </c>
      <c r="AY269" s="282" t="s">
        <v>166</v>
      </c>
    </row>
    <row r="270" s="15" customFormat="1">
      <c r="A270" s="15"/>
      <c r="B270" s="283"/>
      <c r="C270" s="284"/>
      <c r="D270" s="263" t="s">
        <v>174</v>
      </c>
      <c r="E270" s="285" t="s">
        <v>1</v>
      </c>
      <c r="F270" s="286" t="s">
        <v>177</v>
      </c>
      <c r="G270" s="284"/>
      <c r="H270" s="287">
        <v>0.031</v>
      </c>
      <c r="I270" s="288"/>
      <c r="J270" s="284"/>
      <c r="K270" s="284"/>
      <c r="L270" s="289"/>
      <c r="M270" s="290"/>
      <c r="N270" s="291"/>
      <c r="O270" s="291"/>
      <c r="P270" s="291"/>
      <c r="Q270" s="291"/>
      <c r="R270" s="291"/>
      <c r="S270" s="291"/>
      <c r="T270" s="292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93" t="s">
        <v>174</v>
      </c>
      <c r="AU270" s="293" t="s">
        <v>85</v>
      </c>
      <c r="AV270" s="15" t="s">
        <v>172</v>
      </c>
      <c r="AW270" s="15" t="s">
        <v>32</v>
      </c>
      <c r="AX270" s="15" t="s">
        <v>81</v>
      </c>
      <c r="AY270" s="293" t="s">
        <v>166</v>
      </c>
    </row>
    <row r="271" s="2" customFormat="1" ht="21.75" customHeight="1">
      <c r="A271" s="39"/>
      <c r="B271" s="40"/>
      <c r="C271" s="294" t="s">
        <v>338</v>
      </c>
      <c r="D271" s="294" t="s">
        <v>249</v>
      </c>
      <c r="E271" s="295" t="s">
        <v>339</v>
      </c>
      <c r="F271" s="296" t="s">
        <v>340</v>
      </c>
      <c r="G271" s="297" t="s">
        <v>200</v>
      </c>
      <c r="H271" s="298">
        <v>0.13100000000000001</v>
      </c>
      <c r="I271" s="299"/>
      <c r="J271" s="300">
        <f>ROUND(I271*H271,2)</f>
        <v>0</v>
      </c>
      <c r="K271" s="301"/>
      <c r="L271" s="302"/>
      <c r="M271" s="303" t="s">
        <v>1</v>
      </c>
      <c r="N271" s="304" t="s">
        <v>42</v>
      </c>
      <c r="O271" s="92"/>
      <c r="P271" s="257">
        <f>O271*H271</f>
        <v>0</v>
      </c>
      <c r="Q271" s="257">
        <v>1</v>
      </c>
      <c r="R271" s="257">
        <f>Q271*H271</f>
        <v>0.13100000000000001</v>
      </c>
      <c r="S271" s="257">
        <v>0</v>
      </c>
      <c r="T271" s="258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59" t="s">
        <v>252</v>
      </c>
      <c r="AT271" s="259" t="s">
        <v>249</v>
      </c>
      <c r="AU271" s="259" t="s">
        <v>85</v>
      </c>
      <c r="AY271" s="18" t="s">
        <v>166</v>
      </c>
      <c r="BE271" s="260">
        <f>IF(N271="základní",J271,0)</f>
        <v>0</v>
      </c>
      <c r="BF271" s="260">
        <f>IF(N271="snížená",J271,0)</f>
        <v>0</v>
      </c>
      <c r="BG271" s="260">
        <f>IF(N271="zákl. přenesená",J271,0)</f>
        <v>0</v>
      </c>
      <c r="BH271" s="260">
        <f>IF(N271="sníž. přenesená",J271,0)</f>
        <v>0</v>
      </c>
      <c r="BI271" s="260">
        <f>IF(N271="nulová",J271,0)</f>
        <v>0</v>
      </c>
      <c r="BJ271" s="18" t="s">
        <v>81</v>
      </c>
      <c r="BK271" s="260">
        <f>ROUND(I271*H271,2)</f>
        <v>0</v>
      </c>
      <c r="BL271" s="18" t="s">
        <v>172</v>
      </c>
      <c r="BM271" s="259" t="s">
        <v>341</v>
      </c>
    </row>
    <row r="272" s="14" customFormat="1">
      <c r="A272" s="14"/>
      <c r="B272" s="272"/>
      <c r="C272" s="273"/>
      <c r="D272" s="263" t="s">
        <v>174</v>
      </c>
      <c r="E272" s="274" t="s">
        <v>1</v>
      </c>
      <c r="F272" s="275" t="s">
        <v>319</v>
      </c>
      <c r="G272" s="273"/>
      <c r="H272" s="276">
        <v>0.13100000000000001</v>
      </c>
      <c r="I272" s="277"/>
      <c r="J272" s="273"/>
      <c r="K272" s="273"/>
      <c r="L272" s="278"/>
      <c r="M272" s="279"/>
      <c r="N272" s="280"/>
      <c r="O272" s="280"/>
      <c r="P272" s="280"/>
      <c r="Q272" s="280"/>
      <c r="R272" s="280"/>
      <c r="S272" s="280"/>
      <c r="T272" s="281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82" t="s">
        <v>174</v>
      </c>
      <c r="AU272" s="282" t="s">
        <v>85</v>
      </c>
      <c r="AV272" s="14" t="s">
        <v>85</v>
      </c>
      <c r="AW272" s="14" t="s">
        <v>32</v>
      </c>
      <c r="AX272" s="14" t="s">
        <v>77</v>
      </c>
      <c r="AY272" s="282" t="s">
        <v>166</v>
      </c>
    </row>
    <row r="273" s="13" customFormat="1">
      <c r="A273" s="13"/>
      <c r="B273" s="261"/>
      <c r="C273" s="262"/>
      <c r="D273" s="263" t="s">
        <v>174</v>
      </c>
      <c r="E273" s="264" t="s">
        <v>1</v>
      </c>
      <c r="F273" s="265" t="s">
        <v>320</v>
      </c>
      <c r="G273" s="262"/>
      <c r="H273" s="264" t="s">
        <v>1</v>
      </c>
      <c r="I273" s="266"/>
      <c r="J273" s="262"/>
      <c r="K273" s="262"/>
      <c r="L273" s="267"/>
      <c r="M273" s="268"/>
      <c r="N273" s="269"/>
      <c r="O273" s="269"/>
      <c r="P273" s="269"/>
      <c r="Q273" s="269"/>
      <c r="R273" s="269"/>
      <c r="S273" s="269"/>
      <c r="T273" s="270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71" t="s">
        <v>174</v>
      </c>
      <c r="AU273" s="271" t="s">
        <v>85</v>
      </c>
      <c r="AV273" s="13" t="s">
        <v>81</v>
      </c>
      <c r="AW273" s="13" t="s">
        <v>32</v>
      </c>
      <c r="AX273" s="13" t="s">
        <v>77</v>
      </c>
      <c r="AY273" s="271" t="s">
        <v>166</v>
      </c>
    </row>
    <row r="274" s="15" customFormat="1">
      <c r="A274" s="15"/>
      <c r="B274" s="283"/>
      <c r="C274" s="284"/>
      <c r="D274" s="263" t="s">
        <v>174</v>
      </c>
      <c r="E274" s="285" t="s">
        <v>1</v>
      </c>
      <c r="F274" s="286" t="s">
        <v>177</v>
      </c>
      <c r="G274" s="284"/>
      <c r="H274" s="287">
        <v>0.13100000000000001</v>
      </c>
      <c r="I274" s="288"/>
      <c r="J274" s="284"/>
      <c r="K274" s="284"/>
      <c r="L274" s="289"/>
      <c r="M274" s="290"/>
      <c r="N274" s="291"/>
      <c r="O274" s="291"/>
      <c r="P274" s="291"/>
      <c r="Q274" s="291"/>
      <c r="R274" s="291"/>
      <c r="S274" s="291"/>
      <c r="T274" s="29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93" t="s">
        <v>174</v>
      </c>
      <c r="AU274" s="293" t="s">
        <v>85</v>
      </c>
      <c r="AV274" s="15" t="s">
        <v>172</v>
      </c>
      <c r="AW274" s="15" t="s">
        <v>32</v>
      </c>
      <c r="AX274" s="15" t="s">
        <v>81</v>
      </c>
      <c r="AY274" s="293" t="s">
        <v>166</v>
      </c>
    </row>
    <row r="275" s="2" customFormat="1" ht="21.75" customHeight="1">
      <c r="A275" s="39"/>
      <c r="B275" s="40"/>
      <c r="C275" s="247" t="s">
        <v>342</v>
      </c>
      <c r="D275" s="247" t="s">
        <v>168</v>
      </c>
      <c r="E275" s="248" t="s">
        <v>343</v>
      </c>
      <c r="F275" s="249" t="s">
        <v>344</v>
      </c>
      <c r="G275" s="250" t="s">
        <v>233</v>
      </c>
      <c r="H275" s="251">
        <v>10.050000000000001</v>
      </c>
      <c r="I275" s="252"/>
      <c r="J275" s="253">
        <f>ROUND(I275*H275,2)</f>
        <v>0</v>
      </c>
      <c r="K275" s="254"/>
      <c r="L275" s="45"/>
      <c r="M275" s="255" t="s">
        <v>1</v>
      </c>
      <c r="N275" s="256" t="s">
        <v>42</v>
      </c>
      <c r="O275" s="92"/>
      <c r="P275" s="257">
        <f>O275*H275</f>
        <v>0</v>
      </c>
      <c r="Q275" s="257">
        <v>0.0045199999999999997</v>
      </c>
      <c r="R275" s="257">
        <f>Q275*H275</f>
        <v>0.045426000000000001</v>
      </c>
      <c r="S275" s="257">
        <v>0</v>
      </c>
      <c r="T275" s="258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59" t="s">
        <v>172</v>
      </c>
      <c r="AT275" s="259" t="s">
        <v>168</v>
      </c>
      <c r="AU275" s="259" t="s">
        <v>85</v>
      </c>
      <c r="AY275" s="18" t="s">
        <v>166</v>
      </c>
      <c r="BE275" s="260">
        <f>IF(N275="základní",J275,0)</f>
        <v>0</v>
      </c>
      <c r="BF275" s="260">
        <f>IF(N275="snížená",J275,0)</f>
        <v>0</v>
      </c>
      <c r="BG275" s="260">
        <f>IF(N275="zákl. přenesená",J275,0)</f>
        <v>0</v>
      </c>
      <c r="BH275" s="260">
        <f>IF(N275="sníž. přenesená",J275,0)</f>
        <v>0</v>
      </c>
      <c r="BI275" s="260">
        <f>IF(N275="nulová",J275,0)</f>
        <v>0</v>
      </c>
      <c r="BJ275" s="18" t="s">
        <v>81</v>
      </c>
      <c r="BK275" s="260">
        <f>ROUND(I275*H275,2)</f>
        <v>0</v>
      </c>
      <c r="BL275" s="18" t="s">
        <v>172</v>
      </c>
      <c r="BM275" s="259" t="s">
        <v>345</v>
      </c>
    </row>
    <row r="276" s="14" customFormat="1">
      <c r="A276" s="14"/>
      <c r="B276" s="272"/>
      <c r="C276" s="273"/>
      <c r="D276" s="263" t="s">
        <v>174</v>
      </c>
      <c r="E276" s="274" t="s">
        <v>1</v>
      </c>
      <c r="F276" s="275" t="s">
        <v>346</v>
      </c>
      <c r="G276" s="273"/>
      <c r="H276" s="276">
        <v>10.050000000000001</v>
      </c>
      <c r="I276" s="277"/>
      <c r="J276" s="273"/>
      <c r="K276" s="273"/>
      <c r="L276" s="278"/>
      <c r="M276" s="279"/>
      <c r="N276" s="280"/>
      <c r="O276" s="280"/>
      <c r="P276" s="280"/>
      <c r="Q276" s="280"/>
      <c r="R276" s="280"/>
      <c r="S276" s="280"/>
      <c r="T276" s="28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82" t="s">
        <v>174</v>
      </c>
      <c r="AU276" s="282" t="s">
        <v>85</v>
      </c>
      <c r="AV276" s="14" t="s">
        <v>85</v>
      </c>
      <c r="AW276" s="14" t="s">
        <v>32</v>
      </c>
      <c r="AX276" s="14" t="s">
        <v>77</v>
      </c>
      <c r="AY276" s="282" t="s">
        <v>166</v>
      </c>
    </row>
    <row r="277" s="13" customFormat="1">
      <c r="A277" s="13"/>
      <c r="B277" s="261"/>
      <c r="C277" s="262"/>
      <c r="D277" s="263" t="s">
        <v>174</v>
      </c>
      <c r="E277" s="264" t="s">
        <v>1</v>
      </c>
      <c r="F277" s="265" t="s">
        <v>347</v>
      </c>
      <c r="G277" s="262"/>
      <c r="H277" s="264" t="s">
        <v>1</v>
      </c>
      <c r="I277" s="266"/>
      <c r="J277" s="262"/>
      <c r="K277" s="262"/>
      <c r="L277" s="267"/>
      <c r="M277" s="268"/>
      <c r="N277" s="269"/>
      <c r="O277" s="269"/>
      <c r="P277" s="269"/>
      <c r="Q277" s="269"/>
      <c r="R277" s="269"/>
      <c r="S277" s="269"/>
      <c r="T277" s="27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71" t="s">
        <v>174</v>
      </c>
      <c r="AU277" s="271" t="s">
        <v>85</v>
      </c>
      <c r="AV277" s="13" t="s">
        <v>81</v>
      </c>
      <c r="AW277" s="13" t="s">
        <v>32</v>
      </c>
      <c r="AX277" s="13" t="s">
        <v>77</v>
      </c>
      <c r="AY277" s="271" t="s">
        <v>166</v>
      </c>
    </row>
    <row r="278" s="15" customFormat="1">
      <c r="A278" s="15"/>
      <c r="B278" s="283"/>
      <c r="C278" s="284"/>
      <c r="D278" s="263" t="s">
        <v>174</v>
      </c>
      <c r="E278" s="285" t="s">
        <v>1</v>
      </c>
      <c r="F278" s="286" t="s">
        <v>177</v>
      </c>
      <c r="G278" s="284"/>
      <c r="H278" s="287">
        <v>10.050000000000001</v>
      </c>
      <c r="I278" s="288"/>
      <c r="J278" s="284"/>
      <c r="K278" s="284"/>
      <c r="L278" s="289"/>
      <c r="M278" s="290"/>
      <c r="N278" s="291"/>
      <c r="O278" s="291"/>
      <c r="P278" s="291"/>
      <c r="Q278" s="291"/>
      <c r="R278" s="291"/>
      <c r="S278" s="291"/>
      <c r="T278" s="29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93" t="s">
        <v>174</v>
      </c>
      <c r="AU278" s="293" t="s">
        <v>85</v>
      </c>
      <c r="AV278" s="15" t="s">
        <v>172</v>
      </c>
      <c r="AW278" s="15" t="s">
        <v>32</v>
      </c>
      <c r="AX278" s="15" t="s">
        <v>81</v>
      </c>
      <c r="AY278" s="293" t="s">
        <v>166</v>
      </c>
    </row>
    <row r="279" s="2" customFormat="1" ht="21.75" customHeight="1">
      <c r="A279" s="39"/>
      <c r="B279" s="40"/>
      <c r="C279" s="247" t="s">
        <v>348</v>
      </c>
      <c r="D279" s="247" t="s">
        <v>168</v>
      </c>
      <c r="E279" s="248" t="s">
        <v>349</v>
      </c>
      <c r="F279" s="249" t="s">
        <v>350</v>
      </c>
      <c r="G279" s="250" t="s">
        <v>233</v>
      </c>
      <c r="H279" s="251">
        <v>39.649999999999999</v>
      </c>
      <c r="I279" s="252"/>
      <c r="J279" s="253">
        <f>ROUND(I279*H279,2)</f>
        <v>0</v>
      </c>
      <c r="K279" s="254"/>
      <c r="L279" s="45"/>
      <c r="M279" s="255" t="s">
        <v>1</v>
      </c>
      <c r="N279" s="256" t="s">
        <v>42</v>
      </c>
      <c r="O279" s="92"/>
      <c r="P279" s="257">
        <f>O279*H279</f>
        <v>0</v>
      </c>
      <c r="Q279" s="257">
        <v>0.0067799999999999996</v>
      </c>
      <c r="R279" s="257">
        <f>Q279*H279</f>
        <v>0.26882699999999998</v>
      </c>
      <c r="S279" s="257">
        <v>0</v>
      </c>
      <c r="T279" s="258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59" t="s">
        <v>172</v>
      </c>
      <c r="AT279" s="259" t="s">
        <v>168</v>
      </c>
      <c r="AU279" s="259" t="s">
        <v>85</v>
      </c>
      <c r="AY279" s="18" t="s">
        <v>166</v>
      </c>
      <c r="BE279" s="260">
        <f>IF(N279="základní",J279,0)</f>
        <v>0</v>
      </c>
      <c r="BF279" s="260">
        <f>IF(N279="snížená",J279,0)</f>
        <v>0</v>
      </c>
      <c r="BG279" s="260">
        <f>IF(N279="zákl. přenesená",J279,0)</f>
        <v>0</v>
      </c>
      <c r="BH279" s="260">
        <f>IF(N279="sníž. přenesená",J279,0)</f>
        <v>0</v>
      </c>
      <c r="BI279" s="260">
        <f>IF(N279="nulová",J279,0)</f>
        <v>0</v>
      </c>
      <c r="BJ279" s="18" t="s">
        <v>81</v>
      </c>
      <c r="BK279" s="260">
        <f>ROUND(I279*H279,2)</f>
        <v>0</v>
      </c>
      <c r="BL279" s="18" t="s">
        <v>172</v>
      </c>
      <c r="BM279" s="259" t="s">
        <v>351</v>
      </c>
    </row>
    <row r="280" s="14" customFormat="1">
      <c r="A280" s="14"/>
      <c r="B280" s="272"/>
      <c r="C280" s="273"/>
      <c r="D280" s="263" t="s">
        <v>174</v>
      </c>
      <c r="E280" s="274" t="s">
        <v>1</v>
      </c>
      <c r="F280" s="275" t="s">
        <v>352</v>
      </c>
      <c r="G280" s="273"/>
      <c r="H280" s="276">
        <v>39.649999999999999</v>
      </c>
      <c r="I280" s="277"/>
      <c r="J280" s="273"/>
      <c r="K280" s="273"/>
      <c r="L280" s="278"/>
      <c r="M280" s="279"/>
      <c r="N280" s="280"/>
      <c r="O280" s="280"/>
      <c r="P280" s="280"/>
      <c r="Q280" s="280"/>
      <c r="R280" s="280"/>
      <c r="S280" s="280"/>
      <c r="T280" s="281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82" t="s">
        <v>174</v>
      </c>
      <c r="AU280" s="282" t="s">
        <v>85</v>
      </c>
      <c r="AV280" s="14" t="s">
        <v>85</v>
      </c>
      <c r="AW280" s="14" t="s">
        <v>32</v>
      </c>
      <c r="AX280" s="14" t="s">
        <v>77</v>
      </c>
      <c r="AY280" s="282" t="s">
        <v>166</v>
      </c>
    </row>
    <row r="281" s="13" customFormat="1">
      <c r="A281" s="13"/>
      <c r="B281" s="261"/>
      <c r="C281" s="262"/>
      <c r="D281" s="263" t="s">
        <v>174</v>
      </c>
      <c r="E281" s="264" t="s">
        <v>1</v>
      </c>
      <c r="F281" s="265" t="s">
        <v>353</v>
      </c>
      <c r="G281" s="262"/>
      <c r="H281" s="264" t="s">
        <v>1</v>
      </c>
      <c r="I281" s="266"/>
      <c r="J281" s="262"/>
      <c r="K281" s="262"/>
      <c r="L281" s="267"/>
      <c r="M281" s="268"/>
      <c r="N281" s="269"/>
      <c r="O281" s="269"/>
      <c r="P281" s="269"/>
      <c r="Q281" s="269"/>
      <c r="R281" s="269"/>
      <c r="S281" s="269"/>
      <c r="T281" s="27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71" t="s">
        <v>174</v>
      </c>
      <c r="AU281" s="271" t="s">
        <v>85</v>
      </c>
      <c r="AV281" s="13" t="s">
        <v>81</v>
      </c>
      <c r="AW281" s="13" t="s">
        <v>32</v>
      </c>
      <c r="AX281" s="13" t="s">
        <v>77</v>
      </c>
      <c r="AY281" s="271" t="s">
        <v>166</v>
      </c>
    </row>
    <row r="282" s="15" customFormat="1">
      <c r="A282" s="15"/>
      <c r="B282" s="283"/>
      <c r="C282" s="284"/>
      <c r="D282" s="263" t="s">
        <v>174</v>
      </c>
      <c r="E282" s="285" t="s">
        <v>1</v>
      </c>
      <c r="F282" s="286" t="s">
        <v>177</v>
      </c>
      <c r="G282" s="284"/>
      <c r="H282" s="287">
        <v>39.649999999999999</v>
      </c>
      <c r="I282" s="288"/>
      <c r="J282" s="284"/>
      <c r="K282" s="284"/>
      <c r="L282" s="289"/>
      <c r="M282" s="290"/>
      <c r="N282" s="291"/>
      <c r="O282" s="291"/>
      <c r="P282" s="291"/>
      <c r="Q282" s="291"/>
      <c r="R282" s="291"/>
      <c r="S282" s="291"/>
      <c r="T282" s="292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93" t="s">
        <v>174</v>
      </c>
      <c r="AU282" s="293" t="s">
        <v>85</v>
      </c>
      <c r="AV282" s="15" t="s">
        <v>172</v>
      </c>
      <c r="AW282" s="15" t="s">
        <v>32</v>
      </c>
      <c r="AX282" s="15" t="s">
        <v>81</v>
      </c>
      <c r="AY282" s="293" t="s">
        <v>166</v>
      </c>
    </row>
    <row r="283" s="2" customFormat="1" ht="21.75" customHeight="1">
      <c r="A283" s="39"/>
      <c r="B283" s="40"/>
      <c r="C283" s="247" t="s">
        <v>354</v>
      </c>
      <c r="D283" s="247" t="s">
        <v>168</v>
      </c>
      <c r="E283" s="248" t="s">
        <v>355</v>
      </c>
      <c r="F283" s="249" t="s">
        <v>356</v>
      </c>
      <c r="G283" s="250" t="s">
        <v>233</v>
      </c>
      <c r="H283" s="251">
        <v>17.350000000000001</v>
      </c>
      <c r="I283" s="252"/>
      <c r="J283" s="253">
        <f>ROUND(I283*H283,2)</f>
        <v>0</v>
      </c>
      <c r="K283" s="254"/>
      <c r="L283" s="45"/>
      <c r="M283" s="255" t="s">
        <v>1</v>
      </c>
      <c r="N283" s="256" t="s">
        <v>42</v>
      </c>
      <c r="O283" s="92"/>
      <c r="P283" s="257">
        <f>O283*H283</f>
        <v>0</v>
      </c>
      <c r="Q283" s="257">
        <v>0.0090500000000000008</v>
      </c>
      <c r="R283" s="257">
        <f>Q283*H283</f>
        <v>0.15701750000000003</v>
      </c>
      <c r="S283" s="257">
        <v>0</v>
      </c>
      <c r="T283" s="258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59" t="s">
        <v>172</v>
      </c>
      <c r="AT283" s="259" t="s">
        <v>168</v>
      </c>
      <c r="AU283" s="259" t="s">
        <v>85</v>
      </c>
      <c r="AY283" s="18" t="s">
        <v>166</v>
      </c>
      <c r="BE283" s="260">
        <f>IF(N283="základní",J283,0)</f>
        <v>0</v>
      </c>
      <c r="BF283" s="260">
        <f>IF(N283="snížená",J283,0)</f>
        <v>0</v>
      </c>
      <c r="BG283" s="260">
        <f>IF(N283="zákl. přenesená",J283,0)</f>
        <v>0</v>
      </c>
      <c r="BH283" s="260">
        <f>IF(N283="sníž. přenesená",J283,0)</f>
        <v>0</v>
      </c>
      <c r="BI283" s="260">
        <f>IF(N283="nulová",J283,0)</f>
        <v>0</v>
      </c>
      <c r="BJ283" s="18" t="s">
        <v>81</v>
      </c>
      <c r="BK283" s="260">
        <f>ROUND(I283*H283,2)</f>
        <v>0</v>
      </c>
      <c r="BL283" s="18" t="s">
        <v>172</v>
      </c>
      <c r="BM283" s="259" t="s">
        <v>357</v>
      </c>
    </row>
    <row r="284" s="14" customFormat="1">
      <c r="A284" s="14"/>
      <c r="B284" s="272"/>
      <c r="C284" s="273"/>
      <c r="D284" s="263" t="s">
        <v>174</v>
      </c>
      <c r="E284" s="274" t="s">
        <v>1</v>
      </c>
      <c r="F284" s="275" t="s">
        <v>93</v>
      </c>
      <c r="G284" s="273"/>
      <c r="H284" s="276">
        <v>3</v>
      </c>
      <c r="I284" s="277"/>
      <c r="J284" s="273"/>
      <c r="K284" s="273"/>
      <c r="L284" s="278"/>
      <c r="M284" s="279"/>
      <c r="N284" s="280"/>
      <c r="O284" s="280"/>
      <c r="P284" s="280"/>
      <c r="Q284" s="280"/>
      <c r="R284" s="280"/>
      <c r="S284" s="280"/>
      <c r="T284" s="28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82" t="s">
        <v>174</v>
      </c>
      <c r="AU284" s="282" t="s">
        <v>85</v>
      </c>
      <c r="AV284" s="14" t="s">
        <v>85</v>
      </c>
      <c r="AW284" s="14" t="s">
        <v>32</v>
      </c>
      <c r="AX284" s="14" t="s">
        <v>77</v>
      </c>
      <c r="AY284" s="282" t="s">
        <v>166</v>
      </c>
    </row>
    <row r="285" s="13" customFormat="1">
      <c r="A285" s="13"/>
      <c r="B285" s="261"/>
      <c r="C285" s="262"/>
      <c r="D285" s="263" t="s">
        <v>174</v>
      </c>
      <c r="E285" s="264" t="s">
        <v>1</v>
      </c>
      <c r="F285" s="265" t="s">
        <v>358</v>
      </c>
      <c r="G285" s="262"/>
      <c r="H285" s="264" t="s">
        <v>1</v>
      </c>
      <c r="I285" s="266"/>
      <c r="J285" s="262"/>
      <c r="K285" s="262"/>
      <c r="L285" s="267"/>
      <c r="M285" s="268"/>
      <c r="N285" s="269"/>
      <c r="O285" s="269"/>
      <c r="P285" s="269"/>
      <c r="Q285" s="269"/>
      <c r="R285" s="269"/>
      <c r="S285" s="269"/>
      <c r="T285" s="27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71" t="s">
        <v>174</v>
      </c>
      <c r="AU285" s="271" t="s">
        <v>85</v>
      </c>
      <c r="AV285" s="13" t="s">
        <v>81</v>
      </c>
      <c r="AW285" s="13" t="s">
        <v>32</v>
      </c>
      <c r="AX285" s="13" t="s">
        <v>77</v>
      </c>
      <c r="AY285" s="271" t="s">
        <v>166</v>
      </c>
    </row>
    <row r="286" s="14" customFormat="1">
      <c r="A286" s="14"/>
      <c r="B286" s="272"/>
      <c r="C286" s="273"/>
      <c r="D286" s="263" t="s">
        <v>174</v>
      </c>
      <c r="E286" s="274" t="s">
        <v>1</v>
      </c>
      <c r="F286" s="275" t="s">
        <v>359</v>
      </c>
      <c r="G286" s="273"/>
      <c r="H286" s="276">
        <v>14.35</v>
      </c>
      <c r="I286" s="277"/>
      <c r="J286" s="273"/>
      <c r="K286" s="273"/>
      <c r="L286" s="278"/>
      <c r="M286" s="279"/>
      <c r="N286" s="280"/>
      <c r="O286" s="280"/>
      <c r="P286" s="280"/>
      <c r="Q286" s="280"/>
      <c r="R286" s="280"/>
      <c r="S286" s="280"/>
      <c r="T286" s="281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82" t="s">
        <v>174</v>
      </c>
      <c r="AU286" s="282" t="s">
        <v>85</v>
      </c>
      <c r="AV286" s="14" t="s">
        <v>85</v>
      </c>
      <c r="AW286" s="14" t="s">
        <v>32</v>
      </c>
      <c r="AX286" s="14" t="s">
        <v>77</v>
      </c>
      <c r="AY286" s="282" t="s">
        <v>166</v>
      </c>
    </row>
    <row r="287" s="13" customFormat="1">
      <c r="A287" s="13"/>
      <c r="B287" s="261"/>
      <c r="C287" s="262"/>
      <c r="D287" s="263" t="s">
        <v>174</v>
      </c>
      <c r="E287" s="264" t="s">
        <v>1</v>
      </c>
      <c r="F287" s="265" t="s">
        <v>360</v>
      </c>
      <c r="G287" s="262"/>
      <c r="H287" s="264" t="s">
        <v>1</v>
      </c>
      <c r="I287" s="266"/>
      <c r="J287" s="262"/>
      <c r="K287" s="262"/>
      <c r="L287" s="267"/>
      <c r="M287" s="268"/>
      <c r="N287" s="269"/>
      <c r="O287" s="269"/>
      <c r="P287" s="269"/>
      <c r="Q287" s="269"/>
      <c r="R287" s="269"/>
      <c r="S287" s="269"/>
      <c r="T287" s="27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71" t="s">
        <v>174</v>
      </c>
      <c r="AU287" s="271" t="s">
        <v>85</v>
      </c>
      <c r="AV287" s="13" t="s">
        <v>81</v>
      </c>
      <c r="AW287" s="13" t="s">
        <v>32</v>
      </c>
      <c r="AX287" s="13" t="s">
        <v>77</v>
      </c>
      <c r="AY287" s="271" t="s">
        <v>166</v>
      </c>
    </row>
    <row r="288" s="15" customFormat="1">
      <c r="A288" s="15"/>
      <c r="B288" s="283"/>
      <c r="C288" s="284"/>
      <c r="D288" s="263" t="s">
        <v>174</v>
      </c>
      <c r="E288" s="285" t="s">
        <v>1</v>
      </c>
      <c r="F288" s="286" t="s">
        <v>177</v>
      </c>
      <c r="G288" s="284"/>
      <c r="H288" s="287">
        <v>17.350000000000001</v>
      </c>
      <c r="I288" s="288"/>
      <c r="J288" s="284"/>
      <c r="K288" s="284"/>
      <c r="L288" s="289"/>
      <c r="M288" s="290"/>
      <c r="N288" s="291"/>
      <c r="O288" s="291"/>
      <c r="P288" s="291"/>
      <c r="Q288" s="291"/>
      <c r="R288" s="291"/>
      <c r="S288" s="291"/>
      <c r="T288" s="292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T288" s="293" t="s">
        <v>174</v>
      </c>
      <c r="AU288" s="293" t="s">
        <v>85</v>
      </c>
      <c r="AV288" s="15" t="s">
        <v>172</v>
      </c>
      <c r="AW288" s="15" t="s">
        <v>32</v>
      </c>
      <c r="AX288" s="15" t="s">
        <v>81</v>
      </c>
      <c r="AY288" s="293" t="s">
        <v>166</v>
      </c>
    </row>
    <row r="289" s="2" customFormat="1" ht="21.75" customHeight="1">
      <c r="A289" s="39"/>
      <c r="B289" s="40"/>
      <c r="C289" s="247" t="s">
        <v>361</v>
      </c>
      <c r="D289" s="247" t="s">
        <v>168</v>
      </c>
      <c r="E289" s="248" t="s">
        <v>362</v>
      </c>
      <c r="F289" s="249" t="s">
        <v>363</v>
      </c>
      <c r="G289" s="250" t="s">
        <v>242</v>
      </c>
      <c r="H289" s="251">
        <v>44.137999999999998</v>
      </c>
      <c r="I289" s="252"/>
      <c r="J289" s="253">
        <f>ROUND(I289*H289,2)</f>
        <v>0</v>
      </c>
      <c r="K289" s="254"/>
      <c r="L289" s="45"/>
      <c r="M289" s="255" t="s">
        <v>1</v>
      </c>
      <c r="N289" s="256" t="s">
        <v>42</v>
      </c>
      <c r="O289" s="92"/>
      <c r="P289" s="257">
        <f>O289*H289</f>
        <v>0</v>
      </c>
      <c r="Q289" s="257">
        <v>0.058979999999999998</v>
      </c>
      <c r="R289" s="257">
        <f>Q289*H289</f>
        <v>2.6032592399999999</v>
      </c>
      <c r="S289" s="257">
        <v>0</v>
      </c>
      <c r="T289" s="25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59" t="s">
        <v>172</v>
      </c>
      <c r="AT289" s="259" t="s">
        <v>168</v>
      </c>
      <c r="AU289" s="259" t="s">
        <v>85</v>
      </c>
      <c r="AY289" s="18" t="s">
        <v>166</v>
      </c>
      <c r="BE289" s="260">
        <f>IF(N289="základní",J289,0)</f>
        <v>0</v>
      </c>
      <c r="BF289" s="260">
        <f>IF(N289="snížená",J289,0)</f>
        <v>0</v>
      </c>
      <c r="BG289" s="260">
        <f>IF(N289="zákl. přenesená",J289,0)</f>
        <v>0</v>
      </c>
      <c r="BH289" s="260">
        <f>IF(N289="sníž. přenesená",J289,0)</f>
        <v>0</v>
      </c>
      <c r="BI289" s="260">
        <f>IF(N289="nulová",J289,0)</f>
        <v>0</v>
      </c>
      <c r="BJ289" s="18" t="s">
        <v>81</v>
      </c>
      <c r="BK289" s="260">
        <f>ROUND(I289*H289,2)</f>
        <v>0</v>
      </c>
      <c r="BL289" s="18" t="s">
        <v>172</v>
      </c>
      <c r="BM289" s="259" t="s">
        <v>364</v>
      </c>
    </row>
    <row r="290" s="14" customFormat="1">
      <c r="A290" s="14"/>
      <c r="B290" s="272"/>
      <c r="C290" s="273"/>
      <c r="D290" s="263" t="s">
        <v>174</v>
      </c>
      <c r="E290" s="274" t="s">
        <v>1</v>
      </c>
      <c r="F290" s="275" t="s">
        <v>365</v>
      </c>
      <c r="G290" s="273"/>
      <c r="H290" s="276">
        <v>1.5089999999999999</v>
      </c>
      <c r="I290" s="277"/>
      <c r="J290" s="273"/>
      <c r="K290" s="273"/>
      <c r="L290" s="278"/>
      <c r="M290" s="279"/>
      <c r="N290" s="280"/>
      <c r="O290" s="280"/>
      <c r="P290" s="280"/>
      <c r="Q290" s="280"/>
      <c r="R290" s="280"/>
      <c r="S290" s="280"/>
      <c r="T290" s="281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82" t="s">
        <v>174</v>
      </c>
      <c r="AU290" s="282" t="s">
        <v>85</v>
      </c>
      <c r="AV290" s="14" t="s">
        <v>85</v>
      </c>
      <c r="AW290" s="14" t="s">
        <v>32</v>
      </c>
      <c r="AX290" s="14" t="s">
        <v>77</v>
      </c>
      <c r="AY290" s="282" t="s">
        <v>166</v>
      </c>
    </row>
    <row r="291" s="14" customFormat="1">
      <c r="A291" s="14"/>
      <c r="B291" s="272"/>
      <c r="C291" s="273"/>
      <c r="D291" s="263" t="s">
        <v>174</v>
      </c>
      <c r="E291" s="274" t="s">
        <v>1</v>
      </c>
      <c r="F291" s="275" t="s">
        <v>366</v>
      </c>
      <c r="G291" s="273"/>
      <c r="H291" s="276">
        <v>42.628999999999998</v>
      </c>
      <c r="I291" s="277"/>
      <c r="J291" s="273"/>
      <c r="K291" s="273"/>
      <c r="L291" s="278"/>
      <c r="M291" s="279"/>
      <c r="N291" s="280"/>
      <c r="O291" s="280"/>
      <c r="P291" s="280"/>
      <c r="Q291" s="280"/>
      <c r="R291" s="280"/>
      <c r="S291" s="280"/>
      <c r="T291" s="281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82" t="s">
        <v>174</v>
      </c>
      <c r="AU291" s="282" t="s">
        <v>85</v>
      </c>
      <c r="AV291" s="14" t="s">
        <v>85</v>
      </c>
      <c r="AW291" s="14" t="s">
        <v>32</v>
      </c>
      <c r="AX291" s="14" t="s">
        <v>77</v>
      </c>
      <c r="AY291" s="282" t="s">
        <v>166</v>
      </c>
    </row>
    <row r="292" s="15" customFormat="1">
      <c r="A292" s="15"/>
      <c r="B292" s="283"/>
      <c r="C292" s="284"/>
      <c r="D292" s="263" t="s">
        <v>174</v>
      </c>
      <c r="E292" s="285" t="s">
        <v>1</v>
      </c>
      <c r="F292" s="286" t="s">
        <v>177</v>
      </c>
      <c r="G292" s="284"/>
      <c r="H292" s="287">
        <v>44.137999999999998</v>
      </c>
      <c r="I292" s="288"/>
      <c r="J292" s="284"/>
      <c r="K292" s="284"/>
      <c r="L292" s="289"/>
      <c r="M292" s="290"/>
      <c r="N292" s="291"/>
      <c r="O292" s="291"/>
      <c r="P292" s="291"/>
      <c r="Q292" s="291"/>
      <c r="R292" s="291"/>
      <c r="S292" s="291"/>
      <c r="T292" s="292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93" t="s">
        <v>174</v>
      </c>
      <c r="AU292" s="293" t="s">
        <v>85</v>
      </c>
      <c r="AV292" s="15" t="s">
        <v>172</v>
      </c>
      <c r="AW292" s="15" t="s">
        <v>32</v>
      </c>
      <c r="AX292" s="15" t="s">
        <v>81</v>
      </c>
      <c r="AY292" s="293" t="s">
        <v>166</v>
      </c>
    </row>
    <row r="293" s="2" customFormat="1" ht="21.75" customHeight="1">
      <c r="A293" s="39"/>
      <c r="B293" s="40"/>
      <c r="C293" s="247" t="s">
        <v>367</v>
      </c>
      <c r="D293" s="247" t="s">
        <v>168</v>
      </c>
      <c r="E293" s="248" t="s">
        <v>368</v>
      </c>
      <c r="F293" s="249" t="s">
        <v>369</v>
      </c>
      <c r="G293" s="250" t="s">
        <v>297</v>
      </c>
      <c r="H293" s="251">
        <v>50</v>
      </c>
      <c r="I293" s="252"/>
      <c r="J293" s="253">
        <f>ROUND(I293*H293,2)</f>
        <v>0</v>
      </c>
      <c r="K293" s="254"/>
      <c r="L293" s="45"/>
      <c r="M293" s="255" t="s">
        <v>1</v>
      </c>
      <c r="N293" s="256" t="s">
        <v>42</v>
      </c>
      <c r="O293" s="92"/>
      <c r="P293" s="257">
        <f>O293*H293</f>
        <v>0</v>
      </c>
      <c r="Q293" s="257">
        <v>0.023</v>
      </c>
      <c r="R293" s="257">
        <f>Q293*H293</f>
        <v>1.1499999999999999</v>
      </c>
      <c r="S293" s="257">
        <v>0</v>
      </c>
      <c r="T293" s="258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59" t="s">
        <v>172</v>
      </c>
      <c r="AT293" s="259" t="s">
        <v>168</v>
      </c>
      <c r="AU293" s="259" t="s">
        <v>85</v>
      </c>
      <c r="AY293" s="18" t="s">
        <v>166</v>
      </c>
      <c r="BE293" s="260">
        <f>IF(N293="základní",J293,0)</f>
        <v>0</v>
      </c>
      <c r="BF293" s="260">
        <f>IF(N293="snížená",J293,0)</f>
        <v>0</v>
      </c>
      <c r="BG293" s="260">
        <f>IF(N293="zákl. přenesená",J293,0)</f>
        <v>0</v>
      </c>
      <c r="BH293" s="260">
        <f>IF(N293="sníž. přenesená",J293,0)</f>
        <v>0</v>
      </c>
      <c r="BI293" s="260">
        <f>IF(N293="nulová",J293,0)</f>
        <v>0</v>
      </c>
      <c r="BJ293" s="18" t="s">
        <v>81</v>
      </c>
      <c r="BK293" s="260">
        <f>ROUND(I293*H293,2)</f>
        <v>0</v>
      </c>
      <c r="BL293" s="18" t="s">
        <v>172</v>
      </c>
      <c r="BM293" s="259" t="s">
        <v>370</v>
      </c>
    </row>
    <row r="294" s="13" customFormat="1">
      <c r="A294" s="13"/>
      <c r="B294" s="261"/>
      <c r="C294" s="262"/>
      <c r="D294" s="263" t="s">
        <v>174</v>
      </c>
      <c r="E294" s="264" t="s">
        <v>1</v>
      </c>
      <c r="F294" s="265" t="s">
        <v>175</v>
      </c>
      <c r="G294" s="262"/>
      <c r="H294" s="264" t="s">
        <v>1</v>
      </c>
      <c r="I294" s="266"/>
      <c r="J294" s="262"/>
      <c r="K294" s="262"/>
      <c r="L294" s="267"/>
      <c r="M294" s="268"/>
      <c r="N294" s="269"/>
      <c r="O294" s="269"/>
      <c r="P294" s="269"/>
      <c r="Q294" s="269"/>
      <c r="R294" s="269"/>
      <c r="S294" s="269"/>
      <c r="T294" s="27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71" t="s">
        <v>174</v>
      </c>
      <c r="AU294" s="271" t="s">
        <v>85</v>
      </c>
      <c r="AV294" s="13" t="s">
        <v>81</v>
      </c>
      <c r="AW294" s="13" t="s">
        <v>32</v>
      </c>
      <c r="AX294" s="13" t="s">
        <v>77</v>
      </c>
      <c r="AY294" s="271" t="s">
        <v>166</v>
      </c>
    </row>
    <row r="295" s="14" customFormat="1">
      <c r="A295" s="14"/>
      <c r="B295" s="272"/>
      <c r="C295" s="273"/>
      <c r="D295" s="263" t="s">
        <v>174</v>
      </c>
      <c r="E295" s="274" t="s">
        <v>1</v>
      </c>
      <c r="F295" s="275" t="s">
        <v>371</v>
      </c>
      <c r="G295" s="273"/>
      <c r="H295" s="276">
        <v>48.640000000000001</v>
      </c>
      <c r="I295" s="277"/>
      <c r="J295" s="273"/>
      <c r="K295" s="273"/>
      <c r="L295" s="278"/>
      <c r="M295" s="279"/>
      <c r="N295" s="280"/>
      <c r="O295" s="280"/>
      <c r="P295" s="280"/>
      <c r="Q295" s="280"/>
      <c r="R295" s="280"/>
      <c r="S295" s="280"/>
      <c r="T295" s="28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82" t="s">
        <v>174</v>
      </c>
      <c r="AU295" s="282" t="s">
        <v>85</v>
      </c>
      <c r="AV295" s="14" t="s">
        <v>85</v>
      </c>
      <c r="AW295" s="14" t="s">
        <v>32</v>
      </c>
      <c r="AX295" s="14" t="s">
        <v>77</v>
      </c>
      <c r="AY295" s="282" t="s">
        <v>166</v>
      </c>
    </row>
    <row r="296" s="15" customFormat="1">
      <c r="A296" s="15"/>
      <c r="B296" s="283"/>
      <c r="C296" s="284"/>
      <c r="D296" s="263" t="s">
        <v>174</v>
      </c>
      <c r="E296" s="285" t="s">
        <v>1</v>
      </c>
      <c r="F296" s="286" t="s">
        <v>177</v>
      </c>
      <c r="G296" s="284"/>
      <c r="H296" s="287">
        <v>48.640000000000001</v>
      </c>
      <c r="I296" s="288"/>
      <c r="J296" s="284"/>
      <c r="K296" s="284"/>
      <c r="L296" s="289"/>
      <c r="M296" s="290"/>
      <c r="N296" s="291"/>
      <c r="O296" s="291"/>
      <c r="P296" s="291"/>
      <c r="Q296" s="291"/>
      <c r="R296" s="291"/>
      <c r="S296" s="291"/>
      <c r="T296" s="292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93" t="s">
        <v>174</v>
      </c>
      <c r="AU296" s="293" t="s">
        <v>85</v>
      </c>
      <c r="AV296" s="15" t="s">
        <v>172</v>
      </c>
      <c r="AW296" s="15" t="s">
        <v>32</v>
      </c>
      <c r="AX296" s="15" t="s">
        <v>77</v>
      </c>
      <c r="AY296" s="293" t="s">
        <v>166</v>
      </c>
    </row>
    <row r="297" s="13" customFormat="1">
      <c r="A297" s="13"/>
      <c r="B297" s="261"/>
      <c r="C297" s="262"/>
      <c r="D297" s="263" t="s">
        <v>174</v>
      </c>
      <c r="E297" s="264" t="s">
        <v>1</v>
      </c>
      <c r="F297" s="265" t="s">
        <v>372</v>
      </c>
      <c r="G297" s="262"/>
      <c r="H297" s="264" t="s">
        <v>1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71" t="s">
        <v>174</v>
      </c>
      <c r="AU297" s="271" t="s">
        <v>85</v>
      </c>
      <c r="AV297" s="13" t="s">
        <v>81</v>
      </c>
      <c r="AW297" s="13" t="s">
        <v>32</v>
      </c>
      <c r="AX297" s="13" t="s">
        <v>77</v>
      </c>
      <c r="AY297" s="271" t="s">
        <v>166</v>
      </c>
    </row>
    <row r="298" s="14" customFormat="1">
      <c r="A298" s="14"/>
      <c r="B298" s="272"/>
      <c r="C298" s="273"/>
      <c r="D298" s="263" t="s">
        <v>174</v>
      </c>
      <c r="E298" s="274" t="s">
        <v>1</v>
      </c>
      <c r="F298" s="275" t="s">
        <v>373</v>
      </c>
      <c r="G298" s="273"/>
      <c r="H298" s="276">
        <v>50</v>
      </c>
      <c r="I298" s="277"/>
      <c r="J298" s="273"/>
      <c r="K298" s="273"/>
      <c r="L298" s="278"/>
      <c r="M298" s="279"/>
      <c r="N298" s="280"/>
      <c r="O298" s="280"/>
      <c r="P298" s="280"/>
      <c r="Q298" s="280"/>
      <c r="R298" s="280"/>
      <c r="S298" s="280"/>
      <c r="T298" s="28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82" t="s">
        <v>174</v>
      </c>
      <c r="AU298" s="282" t="s">
        <v>85</v>
      </c>
      <c r="AV298" s="14" t="s">
        <v>85</v>
      </c>
      <c r="AW298" s="14" t="s">
        <v>32</v>
      </c>
      <c r="AX298" s="14" t="s">
        <v>77</v>
      </c>
      <c r="AY298" s="282" t="s">
        <v>166</v>
      </c>
    </row>
    <row r="299" s="15" customFormat="1">
      <c r="A299" s="15"/>
      <c r="B299" s="283"/>
      <c r="C299" s="284"/>
      <c r="D299" s="263" t="s">
        <v>174</v>
      </c>
      <c r="E299" s="285" t="s">
        <v>1</v>
      </c>
      <c r="F299" s="286" t="s">
        <v>177</v>
      </c>
      <c r="G299" s="284"/>
      <c r="H299" s="287">
        <v>50</v>
      </c>
      <c r="I299" s="288"/>
      <c r="J299" s="284"/>
      <c r="K299" s="284"/>
      <c r="L299" s="289"/>
      <c r="M299" s="290"/>
      <c r="N299" s="291"/>
      <c r="O299" s="291"/>
      <c r="P299" s="291"/>
      <c r="Q299" s="291"/>
      <c r="R299" s="291"/>
      <c r="S299" s="291"/>
      <c r="T299" s="29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93" t="s">
        <v>174</v>
      </c>
      <c r="AU299" s="293" t="s">
        <v>85</v>
      </c>
      <c r="AV299" s="15" t="s">
        <v>172</v>
      </c>
      <c r="AW299" s="15" t="s">
        <v>32</v>
      </c>
      <c r="AX299" s="15" t="s">
        <v>81</v>
      </c>
      <c r="AY299" s="293" t="s">
        <v>166</v>
      </c>
    </row>
    <row r="300" s="12" customFormat="1" ht="22.8" customHeight="1">
      <c r="A300" s="12"/>
      <c r="B300" s="231"/>
      <c r="C300" s="232"/>
      <c r="D300" s="233" t="s">
        <v>76</v>
      </c>
      <c r="E300" s="245" t="s">
        <v>172</v>
      </c>
      <c r="F300" s="245" t="s">
        <v>374</v>
      </c>
      <c r="G300" s="232"/>
      <c r="H300" s="232"/>
      <c r="I300" s="235"/>
      <c r="J300" s="246">
        <f>BK300</f>
        <v>0</v>
      </c>
      <c r="K300" s="232"/>
      <c r="L300" s="237"/>
      <c r="M300" s="238"/>
      <c r="N300" s="239"/>
      <c r="O300" s="239"/>
      <c r="P300" s="240">
        <f>SUM(P301:P302)</f>
        <v>0</v>
      </c>
      <c r="Q300" s="239"/>
      <c r="R300" s="240">
        <f>SUM(R301:R302)</f>
        <v>0.11508480000000002</v>
      </c>
      <c r="S300" s="239"/>
      <c r="T300" s="241">
        <f>SUM(T301:T302)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42" t="s">
        <v>81</v>
      </c>
      <c r="AT300" s="243" t="s">
        <v>76</v>
      </c>
      <c r="AU300" s="243" t="s">
        <v>81</v>
      </c>
      <c r="AY300" s="242" t="s">
        <v>166</v>
      </c>
      <c r="BK300" s="244">
        <f>SUM(BK301:BK302)</f>
        <v>0</v>
      </c>
    </row>
    <row r="301" s="2" customFormat="1" ht="21.75" customHeight="1">
      <c r="A301" s="39"/>
      <c r="B301" s="40"/>
      <c r="C301" s="247" t="s">
        <v>375</v>
      </c>
      <c r="D301" s="247" t="s">
        <v>168</v>
      </c>
      <c r="E301" s="248" t="s">
        <v>376</v>
      </c>
      <c r="F301" s="249" t="s">
        <v>377</v>
      </c>
      <c r="G301" s="250" t="s">
        <v>242</v>
      </c>
      <c r="H301" s="251">
        <v>0.54000000000000004</v>
      </c>
      <c r="I301" s="252"/>
      <c r="J301" s="253">
        <f>ROUND(I301*H301,2)</f>
        <v>0</v>
      </c>
      <c r="K301" s="254"/>
      <c r="L301" s="45"/>
      <c r="M301" s="255" t="s">
        <v>1</v>
      </c>
      <c r="N301" s="256" t="s">
        <v>42</v>
      </c>
      <c r="O301" s="92"/>
      <c r="P301" s="257">
        <f>O301*H301</f>
        <v>0</v>
      </c>
      <c r="Q301" s="257">
        <v>0.21312</v>
      </c>
      <c r="R301" s="257">
        <f>Q301*H301</f>
        <v>0.11508480000000002</v>
      </c>
      <c r="S301" s="257">
        <v>0</v>
      </c>
      <c r="T301" s="258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59" t="s">
        <v>172</v>
      </c>
      <c r="AT301" s="259" t="s">
        <v>168</v>
      </c>
      <c r="AU301" s="259" t="s">
        <v>85</v>
      </c>
      <c r="AY301" s="18" t="s">
        <v>166</v>
      </c>
      <c r="BE301" s="260">
        <f>IF(N301="základní",J301,0)</f>
        <v>0</v>
      </c>
      <c r="BF301" s="260">
        <f>IF(N301="snížená",J301,0)</f>
        <v>0</v>
      </c>
      <c r="BG301" s="260">
        <f>IF(N301="zákl. přenesená",J301,0)</f>
        <v>0</v>
      </c>
      <c r="BH301" s="260">
        <f>IF(N301="sníž. přenesená",J301,0)</f>
        <v>0</v>
      </c>
      <c r="BI301" s="260">
        <f>IF(N301="nulová",J301,0)</f>
        <v>0</v>
      </c>
      <c r="BJ301" s="18" t="s">
        <v>81</v>
      </c>
      <c r="BK301" s="260">
        <f>ROUND(I301*H301,2)</f>
        <v>0</v>
      </c>
      <c r="BL301" s="18" t="s">
        <v>172</v>
      </c>
      <c r="BM301" s="259" t="s">
        <v>378</v>
      </c>
    </row>
    <row r="302" s="14" customFormat="1">
      <c r="A302" s="14"/>
      <c r="B302" s="272"/>
      <c r="C302" s="273"/>
      <c r="D302" s="263" t="s">
        <v>174</v>
      </c>
      <c r="E302" s="274" t="s">
        <v>1</v>
      </c>
      <c r="F302" s="275" t="s">
        <v>379</v>
      </c>
      <c r="G302" s="273"/>
      <c r="H302" s="276">
        <v>0.54000000000000004</v>
      </c>
      <c r="I302" s="277"/>
      <c r="J302" s="273"/>
      <c r="K302" s="273"/>
      <c r="L302" s="278"/>
      <c r="M302" s="279"/>
      <c r="N302" s="280"/>
      <c r="O302" s="280"/>
      <c r="P302" s="280"/>
      <c r="Q302" s="280"/>
      <c r="R302" s="280"/>
      <c r="S302" s="280"/>
      <c r="T302" s="28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82" t="s">
        <v>174</v>
      </c>
      <c r="AU302" s="282" t="s">
        <v>85</v>
      </c>
      <c r="AV302" s="14" t="s">
        <v>85</v>
      </c>
      <c r="AW302" s="14" t="s">
        <v>32</v>
      </c>
      <c r="AX302" s="14" t="s">
        <v>81</v>
      </c>
      <c r="AY302" s="282" t="s">
        <v>166</v>
      </c>
    </row>
    <row r="303" s="12" customFormat="1" ht="22.8" customHeight="1">
      <c r="A303" s="12"/>
      <c r="B303" s="231"/>
      <c r="C303" s="232"/>
      <c r="D303" s="233" t="s">
        <v>76</v>
      </c>
      <c r="E303" s="245" t="s">
        <v>380</v>
      </c>
      <c r="F303" s="245" t="s">
        <v>381</v>
      </c>
      <c r="G303" s="232"/>
      <c r="H303" s="232"/>
      <c r="I303" s="235"/>
      <c r="J303" s="246">
        <f>BK303</f>
        <v>0</v>
      </c>
      <c r="K303" s="232"/>
      <c r="L303" s="237"/>
      <c r="M303" s="238"/>
      <c r="N303" s="239"/>
      <c r="O303" s="239"/>
      <c r="P303" s="240">
        <f>P304</f>
        <v>0</v>
      </c>
      <c r="Q303" s="239"/>
      <c r="R303" s="240">
        <f>R304</f>
        <v>0</v>
      </c>
      <c r="S303" s="239"/>
      <c r="T303" s="241">
        <f>T304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42" t="s">
        <v>81</v>
      </c>
      <c r="AT303" s="243" t="s">
        <v>76</v>
      </c>
      <c r="AU303" s="243" t="s">
        <v>81</v>
      </c>
      <c r="AY303" s="242" t="s">
        <v>166</v>
      </c>
      <c r="BK303" s="244">
        <f>BK304</f>
        <v>0</v>
      </c>
    </row>
    <row r="304" s="2" customFormat="1" ht="16.5" customHeight="1">
      <c r="A304" s="39"/>
      <c r="B304" s="40"/>
      <c r="C304" s="247" t="s">
        <v>382</v>
      </c>
      <c r="D304" s="247" t="s">
        <v>168</v>
      </c>
      <c r="E304" s="248" t="s">
        <v>383</v>
      </c>
      <c r="F304" s="249" t="s">
        <v>384</v>
      </c>
      <c r="G304" s="250" t="s">
        <v>242</v>
      </c>
      <c r="H304" s="251">
        <v>113.58</v>
      </c>
      <c r="I304" s="252"/>
      <c r="J304" s="253">
        <f>ROUND(I304*H304,2)</f>
        <v>0</v>
      </c>
      <c r="K304" s="254"/>
      <c r="L304" s="45"/>
      <c r="M304" s="255" t="s">
        <v>1</v>
      </c>
      <c r="N304" s="256" t="s">
        <v>42</v>
      </c>
      <c r="O304" s="92"/>
      <c r="P304" s="257">
        <f>O304*H304</f>
        <v>0</v>
      </c>
      <c r="Q304" s="257">
        <v>0</v>
      </c>
      <c r="R304" s="257">
        <f>Q304*H304</f>
        <v>0</v>
      </c>
      <c r="S304" s="257">
        <v>0</v>
      </c>
      <c r="T304" s="258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59" t="s">
        <v>172</v>
      </c>
      <c r="AT304" s="259" t="s">
        <v>168</v>
      </c>
      <c r="AU304" s="259" t="s">
        <v>85</v>
      </c>
      <c r="AY304" s="18" t="s">
        <v>166</v>
      </c>
      <c r="BE304" s="260">
        <f>IF(N304="základní",J304,0)</f>
        <v>0</v>
      </c>
      <c r="BF304" s="260">
        <f>IF(N304="snížená",J304,0)</f>
        <v>0</v>
      </c>
      <c r="BG304" s="260">
        <f>IF(N304="zákl. přenesená",J304,0)</f>
        <v>0</v>
      </c>
      <c r="BH304" s="260">
        <f>IF(N304="sníž. přenesená",J304,0)</f>
        <v>0</v>
      </c>
      <c r="BI304" s="260">
        <f>IF(N304="nulová",J304,0)</f>
        <v>0</v>
      </c>
      <c r="BJ304" s="18" t="s">
        <v>81</v>
      </c>
      <c r="BK304" s="260">
        <f>ROUND(I304*H304,2)</f>
        <v>0</v>
      </c>
      <c r="BL304" s="18" t="s">
        <v>172</v>
      </c>
      <c r="BM304" s="259" t="s">
        <v>385</v>
      </c>
    </row>
    <row r="305" s="12" customFormat="1" ht="22.8" customHeight="1">
      <c r="A305" s="12"/>
      <c r="B305" s="231"/>
      <c r="C305" s="232"/>
      <c r="D305" s="233" t="s">
        <v>76</v>
      </c>
      <c r="E305" s="245" t="s">
        <v>386</v>
      </c>
      <c r="F305" s="245" t="s">
        <v>387</v>
      </c>
      <c r="G305" s="232"/>
      <c r="H305" s="232"/>
      <c r="I305" s="235"/>
      <c r="J305" s="246">
        <f>BK305</f>
        <v>0</v>
      </c>
      <c r="K305" s="232"/>
      <c r="L305" s="237"/>
      <c r="M305" s="238"/>
      <c r="N305" s="239"/>
      <c r="O305" s="239"/>
      <c r="P305" s="240">
        <f>SUM(P306:P352)</f>
        <v>0</v>
      </c>
      <c r="Q305" s="239"/>
      <c r="R305" s="240">
        <f>SUM(R306:R352)</f>
        <v>22.886681060000004</v>
      </c>
      <c r="S305" s="239"/>
      <c r="T305" s="241">
        <f>SUM(T306:T352)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42" t="s">
        <v>81</v>
      </c>
      <c r="AT305" s="243" t="s">
        <v>76</v>
      </c>
      <c r="AU305" s="243" t="s">
        <v>81</v>
      </c>
      <c r="AY305" s="242" t="s">
        <v>166</v>
      </c>
      <c r="BK305" s="244">
        <f>SUM(BK306:BK352)</f>
        <v>0</v>
      </c>
    </row>
    <row r="306" s="2" customFormat="1" ht="21.75" customHeight="1">
      <c r="A306" s="39"/>
      <c r="B306" s="40"/>
      <c r="C306" s="247" t="s">
        <v>388</v>
      </c>
      <c r="D306" s="247" t="s">
        <v>168</v>
      </c>
      <c r="E306" s="248" t="s">
        <v>389</v>
      </c>
      <c r="F306" s="249" t="s">
        <v>390</v>
      </c>
      <c r="G306" s="250" t="s">
        <v>242</v>
      </c>
      <c r="H306" s="251">
        <v>84.209999999999994</v>
      </c>
      <c r="I306" s="252"/>
      <c r="J306" s="253">
        <f>ROUND(I306*H306,2)</f>
        <v>0</v>
      </c>
      <c r="K306" s="254"/>
      <c r="L306" s="45"/>
      <c r="M306" s="255" t="s">
        <v>1</v>
      </c>
      <c r="N306" s="256" t="s">
        <v>42</v>
      </c>
      <c r="O306" s="92"/>
      <c r="P306" s="257">
        <f>O306*H306</f>
        <v>0</v>
      </c>
      <c r="Q306" s="257">
        <v>0.0073499999999999998</v>
      </c>
      <c r="R306" s="257">
        <f>Q306*H306</f>
        <v>0.61894349999999998</v>
      </c>
      <c r="S306" s="257">
        <v>0</v>
      </c>
      <c r="T306" s="258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59" t="s">
        <v>172</v>
      </c>
      <c r="AT306" s="259" t="s">
        <v>168</v>
      </c>
      <c r="AU306" s="259" t="s">
        <v>85</v>
      </c>
      <c r="AY306" s="18" t="s">
        <v>166</v>
      </c>
      <c r="BE306" s="260">
        <f>IF(N306="základní",J306,0)</f>
        <v>0</v>
      </c>
      <c r="BF306" s="260">
        <f>IF(N306="snížená",J306,0)</f>
        <v>0</v>
      </c>
      <c r="BG306" s="260">
        <f>IF(N306="zákl. přenesená",J306,0)</f>
        <v>0</v>
      </c>
      <c r="BH306" s="260">
        <f>IF(N306="sníž. přenesená",J306,0)</f>
        <v>0</v>
      </c>
      <c r="BI306" s="260">
        <f>IF(N306="nulová",J306,0)</f>
        <v>0</v>
      </c>
      <c r="BJ306" s="18" t="s">
        <v>81</v>
      </c>
      <c r="BK306" s="260">
        <f>ROUND(I306*H306,2)</f>
        <v>0</v>
      </c>
      <c r="BL306" s="18" t="s">
        <v>172</v>
      </c>
      <c r="BM306" s="259" t="s">
        <v>391</v>
      </c>
    </row>
    <row r="307" s="14" customFormat="1">
      <c r="A307" s="14"/>
      <c r="B307" s="272"/>
      <c r="C307" s="273"/>
      <c r="D307" s="263" t="s">
        <v>174</v>
      </c>
      <c r="E307" s="274" t="s">
        <v>1</v>
      </c>
      <c r="F307" s="275" t="s">
        <v>392</v>
      </c>
      <c r="G307" s="273"/>
      <c r="H307" s="276">
        <v>84.209999999999994</v>
      </c>
      <c r="I307" s="277"/>
      <c r="J307" s="273"/>
      <c r="K307" s="273"/>
      <c r="L307" s="278"/>
      <c r="M307" s="279"/>
      <c r="N307" s="280"/>
      <c r="O307" s="280"/>
      <c r="P307" s="280"/>
      <c r="Q307" s="280"/>
      <c r="R307" s="280"/>
      <c r="S307" s="280"/>
      <c r="T307" s="28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82" t="s">
        <v>174</v>
      </c>
      <c r="AU307" s="282" t="s">
        <v>85</v>
      </c>
      <c r="AV307" s="14" t="s">
        <v>85</v>
      </c>
      <c r="AW307" s="14" t="s">
        <v>32</v>
      </c>
      <c r="AX307" s="14" t="s">
        <v>77</v>
      </c>
      <c r="AY307" s="282" t="s">
        <v>166</v>
      </c>
    </row>
    <row r="308" s="15" customFormat="1">
      <c r="A308" s="15"/>
      <c r="B308" s="283"/>
      <c r="C308" s="284"/>
      <c r="D308" s="263" t="s">
        <v>174</v>
      </c>
      <c r="E308" s="285" t="s">
        <v>1</v>
      </c>
      <c r="F308" s="286" t="s">
        <v>177</v>
      </c>
      <c r="G308" s="284"/>
      <c r="H308" s="287">
        <v>84.209999999999994</v>
      </c>
      <c r="I308" s="288"/>
      <c r="J308" s="284"/>
      <c r="K308" s="284"/>
      <c r="L308" s="289"/>
      <c r="M308" s="290"/>
      <c r="N308" s="291"/>
      <c r="O308" s="291"/>
      <c r="P308" s="291"/>
      <c r="Q308" s="291"/>
      <c r="R308" s="291"/>
      <c r="S308" s="291"/>
      <c r="T308" s="292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93" t="s">
        <v>174</v>
      </c>
      <c r="AU308" s="293" t="s">
        <v>85</v>
      </c>
      <c r="AV308" s="15" t="s">
        <v>172</v>
      </c>
      <c r="AW308" s="15" t="s">
        <v>32</v>
      </c>
      <c r="AX308" s="15" t="s">
        <v>81</v>
      </c>
      <c r="AY308" s="293" t="s">
        <v>166</v>
      </c>
    </row>
    <row r="309" s="2" customFormat="1" ht="21.75" customHeight="1">
      <c r="A309" s="39"/>
      <c r="B309" s="40"/>
      <c r="C309" s="247" t="s">
        <v>393</v>
      </c>
      <c r="D309" s="247" t="s">
        <v>168</v>
      </c>
      <c r="E309" s="248" t="s">
        <v>394</v>
      </c>
      <c r="F309" s="249" t="s">
        <v>395</v>
      </c>
      <c r="G309" s="250" t="s">
        <v>242</v>
      </c>
      <c r="H309" s="251">
        <v>84.209999999999994</v>
      </c>
      <c r="I309" s="252"/>
      <c r="J309" s="253">
        <f>ROUND(I309*H309,2)</f>
        <v>0</v>
      </c>
      <c r="K309" s="254"/>
      <c r="L309" s="45"/>
      <c r="M309" s="255" t="s">
        <v>1</v>
      </c>
      <c r="N309" s="256" t="s">
        <v>42</v>
      </c>
      <c r="O309" s="92"/>
      <c r="P309" s="257">
        <f>O309*H309</f>
        <v>0</v>
      </c>
      <c r="Q309" s="257">
        <v>0.018380000000000001</v>
      </c>
      <c r="R309" s="257">
        <f>Q309*H309</f>
        <v>1.5477797999999998</v>
      </c>
      <c r="S309" s="257">
        <v>0</v>
      </c>
      <c r="T309" s="258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59" t="s">
        <v>172</v>
      </c>
      <c r="AT309" s="259" t="s">
        <v>168</v>
      </c>
      <c r="AU309" s="259" t="s">
        <v>85</v>
      </c>
      <c r="AY309" s="18" t="s">
        <v>166</v>
      </c>
      <c r="BE309" s="260">
        <f>IF(N309="základní",J309,0)</f>
        <v>0</v>
      </c>
      <c r="BF309" s="260">
        <f>IF(N309="snížená",J309,0)</f>
        <v>0</v>
      </c>
      <c r="BG309" s="260">
        <f>IF(N309="zákl. přenesená",J309,0)</f>
        <v>0</v>
      </c>
      <c r="BH309" s="260">
        <f>IF(N309="sníž. přenesená",J309,0)</f>
        <v>0</v>
      </c>
      <c r="BI309" s="260">
        <f>IF(N309="nulová",J309,0)</f>
        <v>0</v>
      </c>
      <c r="BJ309" s="18" t="s">
        <v>81</v>
      </c>
      <c r="BK309" s="260">
        <f>ROUND(I309*H309,2)</f>
        <v>0</v>
      </c>
      <c r="BL309" s="18" t="s">
        <v>172</v>
      </c>
      <c r="BM309" s="259" t="s">
        <v>396</v>
      </c>
    </row>
    <row r="310" s="14" customFormat="1">
      <c r="A310" s="14"/>
      <c r="B310" s="272"/>
      <c r="C310" s="273"/>
      <c r="D310" s="263" t="s">
        <v>174</v>
      </c>
      <c r="E310" s="274" t="s">
        <v>1</v>
      </c>
      <c r="F310" s="275" t="s">
        <v>397</v>
      </c>
      <c r="G310" s="273"/>
      <c r="H310" s="276">
        <v>84.209999999999994</v>
      </c>
      <c r="I310" s="277"/>
      <c r="J310" s="273"/>
      <c r="K310" s="273"/>
      <c r="L310" s="278"/>
      <c r="M310" s="279"/>
      <c r="N310" s="280"/>
      <c r="O310" s="280"/>
      <c r="P310" s="280"/>
      <c r="Q310" s="280"/>
      <c r="R310" s="280"/>
      <c r="S310" s="280"/>
      <c r="T310" s="281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82" t="s">
        <v>174</v>
      </c>
      <c r="AU310" s="282" t="s">
        <v>85</v>
      </c>
      <c r="AV310" s="14" t="s">
        <v>85</v>
      </c>
      <c r="AW310" s="14" t="s">
        <v>32</v>
      </c>
      <c r="AX310" s="14" t="s">
        <v>77</v>
      </c>
      <c r="AY310" s="282" t="s">
        <v>166</v>
      </c>
    </row>
    <row r="311" s="13" customFormat="1">
      <c r="A311" s="13"/>
      <c r="B311" s="261"/>
      <c r="C311" s="262"/>
      <c r="D311" s="263" t="s">
        <v>174</v>
      </c>
      <c r="E311" s="264" t="s">
        <v>1</v>
      </c>
      <c r="F311" s="265" t="s">
        <v>398</v>
      </c>
      <c r="G311" s="262"/>
      <c r="H311" s="264" t="s">
        <v>1</v>
      </c>
      <c r="I311" s="266"/>
      <c r="J311" s="262"/>
      <c r="K311" s="262"/>
      <c r="L311" s="267"/>
      <c r="M311" s="268"/>
      <c r="N311" s="269"/>
      <c r="O311" s="269"/>
      <c r="P311" s="269"/>
      <c r="Q311" s="269"/>
      <c r="R311" s="269"/>
      <c r="S311" s="269"/>
      <c r="T311" s="27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71" t="s">
        <v>174</v>
      </c>
      <c r="AU311" s="271" t="s">
        <v>85</v>
      </c>
      <c r="AV311" s="13" t="s">
        <v>81</v>
      </c>
      <c r="AW311" s="13" t="s">
        <v>32</v>
      </c>
      <c r="AX311" s="13" t="s">
        <v>77</v>
      </c>
      <c r="AY311" s="271" t="s">
        <v>166</v>
      </c>
    </row>
    <row r="312" s="15" customFormat="1">
      <c r="A312" s="15"/>
      <c r="B312" s="283"/>
      <c r="C312" s="284"/>
      <c r="D312" s="263" t="s">
        <v>174</v>
      </c>
      <c r="E312" s="285" t="s">
        <v>1</v>
      </c>
      <c r="F312" s="286" t="s">
        <v>177</v>
      </c>
      <c r="G312" s="284"/>
      <c r="H312" s="287">
        <v>84.209999999999994</v>
      </c>
      <c r="I312" s="288"/>
      <c r="J312" s="284"/>
      <c r="K312" s="284"/>
      <c r="L312" s="289"/>
      <c r="M312" s="290"/>
      <c r="N312" s="291"/>
      <c r="O312" s="291"/>
      <c r="P312" s="291"/>
      <c r="Q312" s="291"/>
      <c r="R312" s="291"/>
      <c r="S312" s="291"/>
      <c r="T312" s="292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93" t="s">
        <v>174</v>
      </c>
      <c r="AU312" s="293" t="s">
        <v>85</v>
      </c>
      <c r="AV312" s="15" t="s">
        <v>172</v>
      </c>
      <c r="AW312" s="15" t="s">
        <v>32</v>
      </c>
      <c r="AX312" s="15" t="s">
        <v>81</v>
      </c>
      <c r="AY312" s="293" t="s">
        <v>166</v>
      </c>
    </row>
    <row r="313" s="2" customFormat="1" ht="21.75" customHeight="1">
      <c r="A313" s="39"/>
      <c r="B313" s="40"/>
      <c r="C313" s="247" t="s">
        <v>399</v>
      </c>
      <c r="D313" s="247" t="s">
        <v>168</v>
      </c>
      <c r="E313" s="248" t="s">
        <v>400</v>
      </c>
      <c r="F313" s="249" t="s">
        <v>401</v>
      </c>
      <c r="G313" s="250" t="s">
        <v>242</v>
      </c>
      <c r="H313" s="251">
        <v>489.17200000000003</v>
      </c>
      <c r="I313" s="252"/>
      <c r="J313" s="253">
        <f>ROUND(I313*H313,2)</f>
        <v>0</v>
      </c>
      <c r="K313" s="254"/>
      <c r="L313" s="45"/>
      <c r="M313" s="255" t="s">
        <v>1</v>
      </c>
      <c r="N313" s="256" t="s">
        <v>42</v>
      </c>
      <c r="O313" s="92"/>
      <c r="P313" s="257">
        <f>O313*H313</f>
        <v>0</v>
      </c>
      <c r="Q313" s="257">
        <v>0.0073499999999999998</v>
      </c>
      <c r="R313" s="257">
        <f>Q313*H313</f>
        <v>3.5954142</v>
      </c>
      <c r="S313" s="257">
        <v>0</v>
      </c>
      <c r="T313" s="258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59" t="s">
        <v>172</v>
      </c>
      <c r="AT313" s="259" t="s">
        <v>168</v>
      </c>
      <c r="AU313" s="259" t="s">
        <v>85</v>
      </c>
      <c r="AY313" s="18" t="s">
        <v>166</v>
      </c>
      <c r="BE313" s="260">
        <f>IF(N313="základní",J313,0)</f>
        <v>0</v>
      </c>
      <c r="BF313" s="260">
        <f>IF(N313="snížená",J313,0)</f>
        <v>0</v>
      </c>
      <c r="BG313" s="260">
        <f>IF(N313="zákl. přenesená",J313,0)</f>
        <v>0</v>
      </c>
      <c r="BH313" s="260">
        <f>IF(N313="sníž. přenesená",J313,0)</f>
        <v>0</v>
      </c>
      <c r="BI313" s="260">
        <f>IF(N313="nulová",J313,0)</f>
        <v>0</v>
      </c>
      <c r="BJ313" s="18" t="s">
        <v>81</v>
      </c>
      <c r="BK313" s="260">
        <f>ROUND(I313*H313,2)</f>
        <v>0</v>
      </c>
      <c r="BL313" s="18" t="s">
        <v>172</v>
      </c>
      <c r="BM313" s="259" t="s">
        <v>402</v>
      </c>
    </row>
    <row r="314" s="14" customFormat="1">
      <c r="A314" s="14"/>
      <c r="B314" s="272"/>
      <c r="C314" s="273"/>
      <c r="D314" s="263" t="s">
        <v>174</v>
      </c>
      <c r="E314" s="274" t="s">
        <v>1</v>
      </c>
      <c r="F314" s="275" t="s">
        <v>403</v>
      </c>
      <c r="G314" s="273"/>
      <c r="H314" s="276">
        <v>489.17200000000003</v>
      </c>
      <c r="I314" s="277"/>
      <c r="J314" s="273"/>
      <c r="K314" s="273"/>
      <c r="L314" s="278"/>
      <c r="M314" s="279"/>
      <c r="N314" s="280"/>
      <c r="O314" s="280"/>
      <c r="P314" s="280"/>
      <c r="Q314" s="280"/>
      <c r="R314" s="280"/>
      <c r="S314" s="280"/>
      <c r="T314" s="28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82" t="s">
        <v>174</v>
      </c>
      <c r="AU314" s="282" t="s">
        <v>85</v>
      </c>
      <c r="AV314" s="14" t="s">
        <v>85</v>
      </c>
      <c r="AW314" s="14" t="s">
        <v>32</v>
      </c>
      <c r="AX314" s="14" t="s">
        <v>77</v>
      </c>
      <c r="AY314" s="282" t="s">
        <v>166</v>
      </c>
    </row>
    <row r="315" s="15" customFormat="1">
      <c r="A315" s="15"/>
      <c r="B315" s="283"/>
      <c r="C315" s="284"/>
      <c r="D315" s="263" t="s">
        <v>174</v>
      </c>
      <c r="E315" s="285" t="s">
        <v>1</v>
      </c>
      <c r="F315" s="286" t="s">
        <v>177</v>
      </c>
      <c r="G315" s="284"/>
      <c r="H315" s="287">
        <v>489.17200000000003</v>
      </c>
      <c r="I315" s="288"/>
      <c r="J315" s="284"/>
      <c r="K315" s="284"/>
      <c r="L315" s="289"/>
      <c r="M315" s="290"/>
      <c r="N315" s="291"/>
      <c r="O315" s="291"/>
      <c r="P315" s="291"/>
      <c r="Q315" s="291"/>
      <c r="R315" s="291"/>
      <c r="S315" s="291"/>
      <c r="T315" s="292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T315" s="293" t="s">
        <v>174</v>
      </c>
      <c r="AU315" s="293" t="s">
        <v>85</v>
      </c>
      <c r="AV315" s="15" t="s">
        <v>172</v>
      </c>
      <c r="AW315" s="15" t="s">
        <v>32</v>
      </c>
      <c r="AX315" s="15" t="s">
        <v>81</v>
      </c>
      <c r="AY315" s="293" t="s">
        <v>166</v>
      </c>
    </row>
    <row r="316" s="2" customFormat="1" ht="21.75" customHeight="1">
      <c r="A316" s="39"/>
      <c r="B316" s="40"/>
      <c r="C316" s="247" t="s">
        <v>404</v>
      </c>
      <c r="D316" s="247" t="s">
        <v>168</v>
      </c>
      <c r="E316" s="248" t="s">
        <v>405</v>
      </c>
      <c r="F316" s="249" t="s">
        <v>406</v>
      </c>
      <c r="G316" s="250" t="s">
        <v>242</v>
      </c>
      <c r="H316" s="251">
        <v>57.719999999999999</v>
      </c>
      <c r="I316" s="252"/>
      <c r="J316" s="253">
        <f>ROUND(I316*H316,2)</f>
        <v>0</v>
      </c>
      <c r="K316" s="254"/>
      <c r="L316" s="45"/>
      <c r="M316" s="255" t="s">
        <v>1</v>
      </c>
      <c r="N316" s="256" t="s">
        <v>42</v>
      </c>
      <c r="O316" s="92"/>
      <c r="P316" s="257">
        <f>O316*H316</f>
        <v>0</v>
      </c>
      <c r="Q316" s="257">
        <v>0.00025999999999999998</v>
      </c>
      <c r="R316" s="257">
        <f>Q316*H316</f>
        <v>0.015007199999999998</v>
      </c>
      <c r="S316" s="257">
        <v>0</v>
      </c>
      <c r="T316" s="258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59" t="s">
        <v>172</v>
      </c>
      <c r="AT316" s="259" t="s">
        <v>168</v>
      </c>
      <c r="AU316" s="259" t="s">
        <v>85</v>
      </c>
      <c r="AY316" s="18" t="s">
        <v>166</v>
      </c>
      <c r="BE316" s="260">
        <f>IF(N316="základní",J316,0)</f>
        <v>0</v>
      </c>
      <c r="BF316" s="260">
        <f>IF(N316="snížená",J316,0)</f>
        <v>0</v>
      </c>
      <c r="BG316" s="260">
        <f>IF(N316="zákl. přenesená",J316,0)</f>
        <v>0</v>
      </c>
      <c r="BH316" s="260">
        <f>IF(N316="sníž. přenesená",J316,0)</f>
        <v>0</v>
      </c>
      <c r="BI316" s="260">
        <f>IF(N316="nulová",J316,0)</f>
        <v>0</v>
      </c>
      <c r="BJ316" s="18" t="s">
        <v>81</v>
      </c>
      <c r="BK316" s="260">
        <f>ROUND(I316*H316,2)</f>
        <v>0</v>
      </c>
      <c r="BL316" s="18" t="s">
        <v>172</v>
      </c>
      <c r="BM316" s="259" t="s">
        <v>407</v>
      </c>
    </row>
    <row r="317" s="14" customFormat="1">
      <c r="A317" s="14"/>
      <c r="B317" s="272"/>
      <c r="C317" s="273"/>
      <c r="D317" s="263" t="s">
        <v>174</v>
      </c>
      <c r="E317" s="274" t="s">
        <v>1</v>
      </c>
      <c r="F317" s="275" t="s">
        <v>408</v>
      </c>
      <c r="G317" s="273"/>
      <c r="H317" s="276">
        <v>57.719999999999999</v>
      </c>
      <c r="I317" s="277"/>
      <c r="J317" s="273"/>
      <c r="K317" s="273"/>
      <c r="L317" s="278"/>
      <c r="M317" s="279"/>
      <c r="N317" s="280"/>
      <c r="O317" s="280"/>
      <c r="P317" s="280"/>
      <c r="Q317" s="280"/>
      <c r="R317" s="280"/>
      <c r="S317" s="280"/>
      <c r="T317" s="281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82" t="s">
        <v>174</v>
      </c>
      <c r="AU317" s="282" t="s">
        <v>85</v>
      </c>
      <c r="AV317" s="14" t="s">
        <v>85</v>
      </c>
      <c r="AW317" s="14" t="s">
        <v>32</v>
      </c>
      <c r="AX317" s="14" t="s">
        <v>77</v>
      </c>
      <c r="AY317" s="282" t="s">
        <v>166</v>
      </c>
    </row>
    <row r="318" s="15" customFormat="1">
      <c r="A318" s="15"/>
      <c r="B318" s="283"/>
      <c r="C318" s="284"/>
      <c r="D318" s="263" t="s">
        <v>174</v>
      </c>
      <c r="E318" s="285" t="s">
        <v>1</v>
      </c>
      <c r="F318" s="286" t="s">
        <v>177</v>
      </c>
      <c r="G318" s="284"/>
      <c r="H318" s="287">
        <v>57.719999999999999</v>
      </c>
      <c r="I318" s="288"/>
      <c r="J318" s="284"/>
      <c r="K318" s="284"/>
      <c r="L318" s="289"/>
      <c r="M318" s="290"/>
      <c r="N318" s="291"/>
      <c r="O318" s="291"/>
      <c r="P318" s="291"/>
      <c r="Q318" s="291"/>
      <c r="R318" s="291"/>
      <c r="S318" s="291"/>
      <c r="T318" s="292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93" t="s">
        <v>174</v>
      </c>
      <c r="AU318" s="293" t="s">
        <v>85</v>
      </c>
      <c r="AV318" s="15" t="s">
        <v>172</v>
      </c>
      <c r="AW318" s="15" t="s">
        <v>32</v>
      </c>
      <c r="AX318" s="15" t="s">
        <v>81</v>
      </c>
      <c r="AY318" s="293" t="s">
        <v>166</v>
      </c>
    </row>
    <row r="319" s="2" customFormat="1" ht="21.75" customHeight="1">
      <c r="A319" s="39"/>
      <c r="B319" s="40"/>
      <c r="C319" s="247" t="s">
        <v>409</v>
      </c>
      <c r="D319" s="247" t="s">
        <v>168</v>
      </c>
      <c r="E319" s="248" t="s">
        <v>410</v>
      </c>
      <c r="F319" s="249" t="s">
        <v>411</v>
      </c>
      <c r="G319" s="250" t="s">
        <v>242</v>
      </c>
      <c r="H319" s="251">
        <v>57.719999999999999</v>
      </c>
      <c r="I319" s="252"/>
      <c r="J319" s="253">
        <f>ROUND(I319*H319,2)</f>
        <v>0</v>
      </c>
      <c r="K319" s="254"/>
      <c r="L319" s="45"/>
      <c r="M319" s="255" t="s">
        <v>1</v>
      </c>
      <c r="N319" s="256" t="s">
        <v>42</v>
      </c>
      <c r="O319" s="92"/>
      <c r="P319" s="257">
        <f>O319*H319</f>
        <v>0</v>
      </c>
      <c r="Q319" s="257">
        <v>0.0030000000000000001</v>
      </c>
      <c r="R319" s="257">
        <f>Q319*H319</f>
        <v>0.17316000000000001</v>
      </c>
      <c r="S319" s="257">
        <v>0</v>
      </c>
      <c r="T319" s="258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59" t="s">
        <v>172</v>
      </c>
      <c r="AT319" s="259" t="s">
        <v>168</v>
      </c>
      <c r="AU319" s="259" t="s">
        <v>85</v>
      </c>
      <c r="AY319" s="18" t="s">
        <v>166</v>
      </c>
      <c r="BE319" s="260">
        <f>IF(N319="základní",J319,0)</f>
        <v>0</v>
      </c>
      <c r="BF319" s="260">
        <f>IF(N319="snížená",J319,0)</f>
        <v>0</v>
      </c>
      <c r="BG319" s="260">
        <f>IF(N319="zákl. přenesená",J319,0)</f>
        <v>0</v>
      </c>
      <c r="BH319" s="260">
        <f>IF(N319="sníž. přenesená",J319,0)</f>
        <v>0</v>
      </c>
      <c r="BI319" s="260">
        <f>IF(N319="nulová",J319,0)</f>
        <v>0</v>
      </c>
      <c r="BJ319" s="18" t="s">
        <v>81</v>
      </c>
      <c r="BK319" s="260">
        <f>ROUND(I319*H319,2)</f>
        <v>0</v>
      </c>
      <c r="BL319" s="18" t="s">
        <v>172</v>
      </c>
      <c r="BM319" s="259" t="s">
        <v>412</v>
      </c>
    </row>
    <row r="320" s="14" customFormat="1">
      <c r="A320" s="14"/>
      <c r="B320" s="272"/>
      <c r="C320" s="273"/>
      <c r="D320" s="263" t="s">
        <v>174</v>
      </c>
      <c r="E320" s="274" t="s">
        <v>1</v>
      </c>
      <c r="F320" s="275" t="s">
        <v>408</v>
      </c>
      <c r="G320" s="273"/>
      <c r="H320" s="276">
        <v>57.719999999999999</v>
      </c>
      <c r="I320" s="277"/>
      <c r="J320" s="273"/>
      <c r="K320" s="273"/>
      <c r="L320" s="278"/>
      <c r="M320" s="279"/>
      <c r="N320" s="280"/>
      <c r="O320" s="280"/>
      <c r="P320" s="280"/>
      <c r="Q320" s="280"/>
      <c r="R320" s="280"/>
      <c r="S320" s="280"/>
      <c r="T320" s="281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82" t="s">
        <v>174</v>
      </c>
      <c r="AU320" s="282" t="s">
        <v>85</v>
      </c>
      <c r="AV320" s="14" t="s">
        <v>85</v>
      </c>
      <c r="AW320" s="14" t="s">
        <v>32</v>
      </c>
      <c r="AX320" s="14" t="s">
        <v>77</v>
      </c>
      <c r="AY320" s="282" t="s">
        <v>166</v>
      </c>
    </row>
    <row r="321" s="15" customFormat="1">
      <c r="A321" s="15"/>
      <c r="B321" s="283"/>
      <c r="C321" s="284"/>
      <c r="D321" s="263" t="s">
        <v>174</v>
      </c>
      <c r="E321" s="285" t="s">
        <v>1</v>
      </c>
      <c r="F321" s="286" t="s">
        <v>177</v>
      </c>
      <c r="G321" s="284"/>
      <c r="H321" s="287">
        <v>57.719999999999999</v>
      </c>
      <c r="I321" s="288"/>
      <c r="J321" s="284"/>
      <c r="K321" s="284"/>
      <c r="L321" s="289"/>
      <c r="M321" s="290"/>
      <c r="N321" s="291"/>
      <c r="O321" s="291"/>
      <c r="P321" s="291"/>
      <c r="Q321" s="291"/>
      <c r="R321" s="291"/>
      <c r="S321" s="291"/>
      <c r="T321" s="292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93" t="s">
        <v>174</v>
      </c>
      <c r="AU321" s="293" t="s">
        <v>85</v>
      </c>
      <c r="AV321" s="15" t="s">
        <v>172</v>
      </c>
      <c r="AW321" s="15" t="s">
        <v>32</v>
      </c>
      <c r="AX321" s="15" t="s">
        <v>81</v>
      </c>
      <c r="AY321" s="293" t="s">
        <v>166</v>
      </c>
    </row>
    <row r="322" s="2" customFormat="1" ht="21.75" customHeight="1">
      <c r="A322" s="39"/>
      <c r="B322" s="40"/>
      <c r="C322" s="247" t="s">
        <v>413</v>
      </c>
      <c r="D322" s="247" t="s">
        <v>168</v>
      </c>
      <c r="E322" s="248" t="s">
        <v>414</v>
      </c>
      <c r="F322" s="249" t="s">
        <v>415</v>
      </c>
      <c r="G322" s="250" t="s">
        <v>242</v>
      </c>
      <c r="H322" s="251">
        <v>489.17200000000003</v>
      </c>
      <c r="I322" s="252"/>
      <c r="J322" s="253">
        <f>ROUND(I322*H322,2)</f>
        <v>0</v>
      </c>
      <c r="K322" s="254"/>
      <c r="L322" s="45"/>
      <c r="M322" s="255" t="s">
        <v>1</v>
      </c>
      <c r="N322" s="256" t="s">
        <v>42</v>
      </c>
      <c r="O322" s="92"/>
      <c r="P322" s="257">
        <f>O322*H322</f>
        <v>0</v>
      </c>
      <c r="Q322" s="257">
        <v>0.018380000000000001</v>
      </c>
      <c r="R322" s="257">
        <f>Q322*H322</f>
        <v>8.990981360000001</v>
      </c>
      <c r="S322" s="257">
        <v>0</v>
      </c>
      <c r="T322" s="258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59" t="s">
        <v>172</v>
      </c>
      <c r="AT322" s="259" t="s">
        <v>168</v>
      </c>
      <c r="AU322" s="259" t="s">
        <v>85</v>
      </c>
      <c r="AY322" s="18" t="s">
        <v>166</v>
      </c>
      <c r="BE322" s="260">
        <f>IF(N322="základní",J322,0)</f>
        <v>0</v>
      </c>
      <c r="BF322" s="260">
        <f>IF(N322="snížená",J322,0)</f>
        <v>0</v>
      </c>
      <c r="BG322" s="260">
        <f>IF(N322="zákl. přenesená",J322,0)</f>
        <v>0</v>
      </c>
      <c r="BH322" s="260">
        <f>IF(N322="sníž. přenesená",J322,0)</f>
        <v>0</v>
      </c>
      <c r="BI322" s="260">
        <f>IF(N322="nulová",J322,0)</f>
        <v>0</v>
      </c>
      <c r="BJ322" s="18" t="s">
        <v>81</v>
      </c>
      <c r="BK322" s="260">
        <f>ROUND(I322*H322,2)</f>
        <v>0</v>
      </c>
      <c r="BL322" s="18" t="s">
        <v>172</v>
      </c>
      <c r="BM322" s="259" t="s">
        <v>416</v>
      </c>
    </row>
    <row r="323" s="14" customFormat="1">
      <c r="A323" s="14"/>
      <c r="B323" s="272"/>
      <c r="C323" s="273"/>
      <c r="D323" s="263" t="s">
        <v>174</v>
      </c>
      <c r="E323" s="274" t="s">
        <v>1</v>
      </c>
      <c r="F323" s="275" t="s">
        <v>417</v>
      </c>
      <c r="G323" s="273"/>
      <c r="H323" s="276">
        <v>41.195</v>
      </c>
      <c r="I323" s="277"/>
      <c r="J323" s="273"/>
      <c r="K323" s="273"/>
      <c r="L323" s="278"/>
      <c r="M323" s="279"/>
      <c r="N323" s="280"/>
      <c r="O323" s="280"/>
      <c r="P323" s="280"/>
      <c r="Q323" s="280"/>
      <c r="R323" s="280"/>
      <c r="S323" s="280"/>
      <c r="T323" s="281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82" t="s">
        <v>174</v>
      </c>
      <c r="AU323" s="282" t="s">
        <v>85</v>
      </c>
      <c r="AV323" s="14" t="s">
        <v>85</v>
      </c>
      <c r="AW323" s="14" t="s">
        <v>32</v>
      </c>
      <c r="AX323" s="14" t="s">
        <v>77</v>
      </c>
      <c r="AY323" s="282" t="s">
        <v>166</v>
      </c>
    </row>
    <row r="324" s="14" customFormat="1">
      <c r="A324" s="14"/>
      <c r="B324" s="272"/>
      <c r="C324" s="273"/>
      <c r="D324" s="263" t="s">
        <v>174</v>
      </c>
      <c r="E324" s="274" t="s">
        <v>1</v>
      </c>
      <c r="F324" s="275" t="s">
        <v>418</v>
      </c>
      <c r="G324" s="273"/>
      <c r="H324" s="276">
        <v>35.365000000000002</v>
      </c>
      <c r="I324" s="277"/>
      <c r="J324" s="273"/>
      <c r="K324" s="273"/>
      <c r="L324" s="278"/>
      <c r="M324" s="279"/>
      <c r="N324" s="280"/>
      <c r="O324" s="280"/>
      <c r="P324" s="280"/>
      <c r="Q324" s="280"/>
      <c r="R324" s="280"/>
      <c r="S324" s="280"/>
      <c r="T324" s="281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82" t="s">
        <v>174</v>
      </c>
      <c r="AU324" s="282" t="s">
        <v>85</v>
      </c>
      <c r="AV324" s="14" t="s">
        <v>85</v>
      </c>
      <c r="AW324" s="14" t="s">
        <v>32</v>
      </c>
      <c r="AX324" s="14" t="s">
        <v>77</v>
      </c>
      <c r="AY324" s="282" t="s">
        <v>166</v>
      </c>
    </row>
    <row r="325" s="14" customFormat="1">
      <c r="A325" s="14"/>
      <c r="B325" s="272"/>
      <c r="C325" s="273"/>
      <c r="D325" s="263" t="s">
        <v>174</v>
      </c>
      <c r="E325" s="274" t="s">
        <v>1</v>
      </c>
      <c r="F325" s="275" t="s">
        <v>419</v>
      </c>
      <c r="G325" s="273"/>
      <c r="H325" s="276">
        <v>109.485</v>
      </c>
      <c r="I325" s="277"/>
      <c r="J325" s="273"/>
      <c r="K325" s="273"/>
      <c r="L325" s="278"/>
      <c r="M325" s="279"/>
      <c r="N325" s="280"/>
      <c r="O325" s="280"/>
      <c r="P325" s="280"/>
      <c r="Q325" s="280"/>
      <c r="R325" s="280"/>
      <c r="S325" s="280"/>
      <c r="T325" s="28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82" t="s">
        <v>174</v>
      </c>
      <c r="AU325" s="282" t="s">
        <v>85</v>
      </c>
      <c r="AV325" s="14" t="s">
        <v>85</v>
      </c>
      <c r="AW325" s="14" t="s">
        <v>32</v>
      </c>
      <c r="AX325" s="14" t="s">
        <v>77</v>
      </c>
      <c r="AY325" s="282" t="s">
        <v>166</v>
      </c>
    </row>
    <row r="326" s="14" customFormat="1">
      <c r="A326" s="14"/>
      <c r="B326" s="272"/>
      <c r="C326" s="273"/>
      <c r="D326" s="263" t="s">
        <v>174</v>
      </c>
      <c r="E326" s="274" t="s">
        <v>1</v>
      </c>
      <c r="F326" s="275" t="s">
        <v>420</v>
      </c>
      <c r="G326" s="273"/>
      <c r="H326" s="276">
        <v>20.625</v>
      </c>
      <c r="I326" s="277"/>
      <c r="J326" s="273"/>
      <c r="K326" s="273"/>
      <c r="L326" s="278"/>
      <c r="M326" s="279"/>
      <c r="N326" s="280"/>
      <c r="O326" s="280"/>
      <c r="P326" s="280"/>
      <c r="Q326" s="280"/>
      <c r="R326" s="280"/>
      <c r="S326" s="280"/>
      <c r="T326" s="281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82" t="s">
        <v>174</v>
      </c>
      <c r="AU326" s="282" t="s">
        <v>85</v>
      </c>
      <c r="AV326" s="14" t="s">
        <v>85</v>
      </c>
      <c r="AW326" s="14" t="s">
        <v>32</v>
      </c>
      <c r="AX326" s="14" t="s">
        <v>77</v>
      </c>
      <c r="AY326" s="282" t="s">
        <v>166</v>
      </c>
    </row>
    <row r="327" s="14" customFormat="1">
      <c r="A327" s="14"/>
      <c r="B327" s="272"/>
      <c r="C327" s="273"/>
      <c r="D327" s="263" t="s">
        <v>174</v>
      </c>
      <c r="E327" s="274" t="s">
        <v>1</v>
      </c>
      <c r="F327" s="275" t="s">
        <v>421</v>
      </c>
      <c r="G327" s="273"/>
      <c r="H327" s="276">
        <v>30.635000000000002</v>
      </c>
      <c r="I327" s="277"/>
      <c r="J327" s="273"/>
      <c r="K327" s="273"/>
      <c r="L327" s="278"/>
      <c r="M327" s="279"/>
      <c r="N327" s="280"/>
      <c r="O327" s="280"/>
      <c r="P327" s="280"/>
      <c r="Q327" s="280"/>
      <c r="R327" s="280"/>
      <c r="S327" s="280"/>
      <c r="T327" s="28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82" t="s">
        <v>174</v>
      </c>
      <c r="AU327" s="282" t="s">
        <v>85</v>
      </c>
      <c r="AV327" s="14" t="s">
        <v>85</v>
      </c>
      <c r="AW327" s="14" t="s">
        <v>32</v>
      </c>
      <c r="AX327" s="14" t="s">
        <v>77</v>
      </c>
      <c r="AY327" s="282" t="s">
        <v>166</v>
      </c>
    </row>
    <row r="328" s="14" customFormat="1">
      <c r="A328" s="14"/>
      <c r="B328" s="272"/>
      <c r="C328" s="273"/>
      <c r="D328" s="263" t="s">
        <v>174</v>
      </c>
      <c r="E328" s="274" t="s">
        <v>1</v>
      </c>
      <c r="F328" s="275" t="s">
        <v>422</v>
      </c>
      <c r="G328" s="273"/>
      <c r="H328" s="276">
        <v>14.300000000000001</v>
      </c>
      <c r="I328" s="277"/>
      <c r="J328" s="273"/>
      <c r="K328" s="273"/>
      <c r="L328" s="278"/>
      <c r="M328" s="279"/>
      <c r="N328" s="280"/>
      <c r="O328" s="280"/>
      <c r="P328" s="280"/>
      <c r="Q328" s="280"/>
      <c r="R328" s="280"/>
      <c r="S328" s="280"/>
      <c r="T328" s="281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82" t="s">
        <v>174</v>
      </c>
      <c r="AU328" s="282" t="s">
        <v>85</v>
      </c>
      <c r="AV328" s="14" t="s">
        <v>85</v>
      </c>
      <c r="AW328" s="14" t="s">
        <v>32</v>
      </c>
      <c r="AX328" s="14" t="s">
        <v>77</v>
      </c>
      <c r="AY328" s="282" t="s">
        <v>166</v>
      </c>
    </row>
    <row r="329" s="14" customFormat="1">
      <c r="A329" s="14"/>
      <c r="B329" s="272"/>
      <c r="C329" s="273"/>
      <c r="D329" s="263" t="s">
        <v>174</v>
      </c>
      <c r="E329" s="274" t="s">
        <v>1</v>
      </c>
      <c r="F329" s="275" t="s">
        <v>422</v>
      </c>
      <c r="G329" s="273"/>
      <c r="H329" s="276">
        <v>14.300000000000001</v>
      </c>
      <c r="I329" s="277"/>
      <c r="J329" s="273"/>
      <c r="K329" s="273"/>
      <c r="L329" s="278"/>
      <c r="M329" s="279"/>
      <c r="N329" s="280"/>
      <c r="O329" s="280"/>
      <c r="P329" s="280"/>
      <c r="Q329" s="280"/>
      <c r="R329" s="280"/>
      <c r="S329" s="280"/>
      <c r="T329" s="28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82" t="s">
        <v>174</v>
      </c>
      <c r="AU329" s="282" t="s">
        <v>85</v>
      </c>
      <c r="AV329" s="14" t="s">
        <v>85</v>
      </c>
      <c r="AW329" s="14" t="s">
        <v>32</v>
      </c>
      <c r="AX329" s="14" t="s">
        <v>77</v>
      </c>
      <c r="AY329" s="282" t="s">
        <v>166</v>
      </c>
    </row>
    <row r="330" s="14" customFormat="1">
      <c r="A330" s="14"/>
      <c r="B330" s="272"/>
      <c r="C330" s="273"/>
      <c r="D330" s="263" t="s">
        <v>174</v>
      </c>
      <c r="E330" s="274" t="s">
        <v>1</v>
      </c>
      <c r="F330" s="275" t="s">
        <v>422</v>
      </c>
      <c r="G330" s="273"/>
      <c r="H330" s="276">
        <v>14.300000000000001</v>
      </c>
      <c r="I330" s="277"/>
      <c r="J330" s="273"/>
      <c r="K330" s="273"/>
      <c r="L330" s="278"/>
      <c r="M330" s="279"/>
      <c r="N330" s="280"/>
      <c r="O330" s="280"/>
      <c r="P330" s="280"/>
      <c r="Q330" s="280"/>
      <c r="R330" s="280"/>
      <c r="S330" s="280"/>
      <c r="T330" s="281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82" t="s">
        <v>174</v>
      </c>
      <c r="AU330" s="282" t="s">
        <v>85</v>
      </c>
      <c r="AV330" s="14" t="s">
        <v>85</v>
      </c>
      <c r="AW330" s="14" t="s">
        <v>32</v>
      </c>
      <c r="AX330" s="14" t="s">
        <v>77</v>
      </c>
      <c r="AY330" s="282" t="s">
        <v>166</v>
      </c>
    </row>
    <row r="331" s="14" customFormat="1">
      <c r="A331" s="14"/>
      <c r="B331" s="272"/>
      <c r="C331" s="273"/>
      <c r="D331" s="263" t="s">
        <v>174</v>
      </c>
      <c r="E331" s="274" t="s">
        <v>1</v>
      </c>
      <c r="F331" s="275" t="s">
        <v>423</v>
      </c>
      <c r="G331" s="273"/>
      <c r="H331" s="276">
        <v>14.163</v>
      </c>
      <c r="I331" s="277"/>
      <c r="J331" s="273"/>
      <c r="K331" s="273"/>
      <c r="L331" s="278"/>
      <c r="M331" s="279"/>
      <c r="N331" s="280"/>
      <c r="O331" s="280"/>
      <c r="P331" s="280"/>
      <c r="Q331" s="280"/>
      <c r="R331" s="280"/>
      <c r="S331" s="280"/>
      <c r="T331" s="28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82" t="s">
        <v>174</v>
      </c>
      <c r="AU331" s="282" t="s">
        <v>85</v>
      </c>
      <c r="AV331" s="14" t="s">
        <v>85</v>
      </c>
      <c r="AW331" s="14" t="s">
        <v>32</v>
      </c>
      <c r="AX331" s="14" t="s">
        <v>77</v>
      </c>
      <c r="AY331" s="282" t="s">
        <v>166</v>
      </c>
    </row>
    <row r="332" s="14" customFormat="1">
      <c r="A332" s="14"/>
      <c r="B332" s="272"/>
      <c r="C332" s="273"/>
      <c r="D332" s="263" t="s">
        <v>174</v>
      </c>
      <c r="E332" s="274" t="s">
        <v>1</v>
      </c>
      <c r="F332" s="275" t="s">
        <v>423</v>
      </c>
      <c r="G332" s="273"/>
      <c r="H332" s="276">
        <v>14.163</v>
      </c>
      <c r="I332" s="277"/>
      <c r="J332" s="273"/>
      <c r="K332" s="273"/>
      <c r="L332" s="278"/>
      <c r="M332" s="279"/>
      <c r="N332" s="280"/>
      <c r="O332" s="280"/>
      <c r="P332" s="280"/>
      <c r="Q332" s="280"/>
      <c r="R332" s="280"/>
      <c r="S332" s="280"/>
      <c r="T332" s="28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82" t="s">
        <v>174</v>
      </c>
      <c r="AU332" s="282" t="s">
        <v>85</v>
      </c>
      <c r="AV332" s="14" t="s">
        <v>85</v>
      </c>
      <c r="AW332" s="14" t="s">
        <v>32</v>
      </c>
      <c r="AX332" s="14" t="s">
        <v>77</v>
      </c>
      <c r="AY332" s="282" t="s">
        <v>166</v>
      </c>
    </row>
    <row r="333" s="14" customFormat="1">
      <c r="A333" s="14"/>
      <c r="B333" s="272"/>
      <c r="C333" s="273"/>
      <c r="D333" s="263" t="s">
        <v>174</v>
      </c>
      <c r="E333" s="274" t="s">
        <v>1</v>
      </c>
      <c r="F333" s="275" t="s">
        <v>424</v>
      </c>
      <c r="G333" s="273"/>
      <c r="H333" s="276">
        <v>17.489999999999998</v>
      </c>
      <c r="I333" s="277"/>
      <c r="J333" s="273"/>
      <c r="K333" s="273"/>
      <c r="L333" s="278"/>
      <c r="M333" s="279"/>
      <c r="N333" s="280"/>
      <c r="O333" s="280"/>
      <c r="P333" s="280"/>
      <c r="Q333" s="280"/>
      <c r="R333" s="280"/>
      <c r="S333" s="280"/>
      <c r="T333" s="28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82" t="s">
        <v>174</v>
      </c>
      <c r="AU333" s="282" t="s">
        <v>85</v>
      </c>
      <c r="AV333" s="14" t="s">
        <v>85</v>
      </c>
      <c r="AW333" s="14" t="s">
        <v>32</v>
      </c>
      <c r="AX333" s="14" t="s">
        <v>77</v>
      </c>
      <c r="AY333" s="282" t="s">
        <v>166</v>
      </c>
    </row>
    <row r="334" s="14" customFormat="1">
      <c r="A334" s="14"/>
      <c r="B334" s="272"/>
      <c r="C334" s="273"/>
      <c r="D334" s="263" t="s">
        <v>174</v>
      </c>
      <c r="E334" s="274" t="s">
        <v>1</v>
      </c>
      <c r="F334" s="275" t="s">
        <v>425</v>
      </c>
      <c r="G334" s="273"/>
      <c r="H334" s="276">
        <v>45.018000000000001</v>
      </c>
      <c r="I334" s="277"/>
      <c r="J334" s="273"/>
      <c r="K334" s="273"/>
      <c r="L334" s="278"/>
      <c r="M334" s="279"/>
      <c r="N334" s="280"/>
      <c r="O334" s="280"/>
      <c r="P334" s="280"/>
      <c r="Q334" s="280"/>
      <c r="R334" s="280"/>
      <c r="S334" s="280"/>
      <c r="T334" s="28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82" t="s">
        <v>174</v>
      </c>
      <c r="AU334" s="282" t="s">
        <v>85</v>
      </c>
      <c r="AV334" s="14" t="s">
        <v>85</v>
      </c>
      <c r="AW334" s="14" t="s">
        <v>32</v>
      </c>
      <c r="AX334" s="14" t="s">
        <v>77</v>
      </c>
      <c r="AY334" s="282" t="s">
        <v>166</v>
      </c>
    </row>
    <row r="335" s="14" customFormat="1">
      <c r="A335" s="14"/>
      <c r="B335" s="272"/>
      <c r="C335" s="273"/>
      <c r="D335" s="263" t="s">
        <v>174</v>
      </c>
      <c r="E335" s="274" t="s">
        <v>1</v>
      </c>
      <c r="F335" s="275" t="s">
        <v>426</v>
      </c>
      <c r="G335" s="273"/>
      <c r="H335" s="276">
        <v>63.524999999999999</v>
      </c>
      <c r="I335" s="277"/>
      <c r="J335" s="273"/>
      <c r="K335" s="273"/>
      <c r="L335" s="278"/>
      <c r="M335" s="279"/>
      <c r="N335" s="280"/>
      <c r="O335" s="280"/>
      <c r="P335" s="280"/>
      <c r="Q335" s="280"/>
      <c r="R335" s="280"/>
      <c r="S335" s="280"/>
      <c r="T335" s="28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82" t="s">
        <v>174</v>
      </c>
      <c r="AU335" s="282" t="s">
        <v>85</v>
      </c>
      <c r="AV335" s="14" t="s">
        <v>85</v>
      </c>
      <c r="AW335" s="14" t="s">
        <v>32</v>
      </c>
      <c r="AX335" s="14" t="s">
        <v>77</v>
      </c>
      <c r="AY335" s="282" t="s">
        <v>166</v>
      </c>
    </row>
    <row r="336" s="14" customFormat="1">
      <c r="A336" s="14"/>
      <c r="B336" s="272"/>
      <c r="C336" s="273"/>
      <c r="D336" s="263" t="s">
        <v>174</v>
      </c>
      <c r="E336" s="274" t="s">
        <v>1</v>
      </c>
      <c r="F336" s="275" t="s">
        <v>427</v>
      </c>
      <c r="G336" s="273"/>
      <c r="H336" s="276">
        <v>45.265000000000001</v>
      </c>
      <c r="I336" s="277"/>
      <c r="J336" s="273"/>
      <c r="K336" s="273"/>
      <c r="L336" s="278"/>
      <c r="M336" s="279"/>
      <c r="N336" s="280"/>
      <c r="O336" s="280"/>
      <c r="P336" s="280"/>
      <c r="Q336" s="280"/>
      <c r="R336" s="280"/>
      <c r="S336" s="280"/>
      <c r="T336" s="28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82" t="s">
        <v>174</v>
      </c>
      <c r="AU336" s="282" t="s">
        <v>85</v>
      </c>
      <c r="AV336" s="14" t="s">
        <v>85</v>
      </c>
      <c r="AW336" s="14" t="s">
        <v>32</v>
      </c>
      <c r="AX336" s="14" t="s">
        <v>77</v>
      </c>
      <c r="AY336" s="282" t="s">
        <v>166</v>
      </c>
    </row>
    <row r="337" s="13" customFormat="1">
      <c r="A337" s="13"/>
      <c r="B337" s="261"/>
      <c r="C337" s="262"/>
      <c r="D337" s="263" t="s">
        <v>174</v>
      </c>
      <c r="E337" s="264" t="s">
        <v>1</v>
      </c>
      <c r="F337" s="265" t="s">
        <v>428</v>
      </c>
      <c r="G337" s="262"/>
      <c r="H337" s="264" t="s">
        <v>1</v>
      </c>
      <c r="I337" s="266"/>
      <c r="J337" s="262"/>
      <c r="K337" s="262"/>
      <c r="L337" s="267"/>
      <c r="M337" s="268"/>
      <c r="N337" s="269"/>
      <c r="O337" s="269"/>
      <c r="P337" s="269"/>
      <c r="Q337" s="269"/>
      <c r="R337" s="269"/>
      <c r="S337" s="269"/>
      <c r="T337" s="270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71" t="s">
        <v>174</v>
      </c>
      <c r="AU337" s="271" t="s">
        <v>85</v>
      </c>
      <c r="AV337" s="13" t="s">
        <v>81</v>
      </c>
      <c r="AW337" s="13" t="s">
        <v>32</v>
      </c>
      <c r="AX337" s="13" t="s">
        <v>77</v>
      </c>
      <c r="AY337" s="271" t="s">
        <v>166</v>
      </c>
    </row>
    <row r="338" s="16" customFormat="1">
      <c r="A338" s="16"/>
      <c r="B338" s="305"/>
      <c r="C338" s="306"/>
      <c r="D338" s="263" t="s">
        <v>174</v>
      </c>
      <c r="E338" s="307" t="s">
        <v>1</v>
      </c>
      <c r="F338" s="308" t="s">
        <v>264</v>
      </c>
      <c r="G338" s="306"/>
      <c r="H338" s="309">
        <v>479.82900000000006</v>
      </c>
      <c r="I338" s="310"/>
      <c r="J338" s="306"/>
      <c r="K338" s="306"/>
      <c r="L338" s="311"/>
      <c r="M338" s="312"/>
      <c r="N338" s="313"/>
      <c r="O338" s="313"/>
      <c r="P338" s="313"/>
      <c r="Q338" s="313"/>
      <c r="R338" s="313"/>
      <c r="S338" s="313"/>
      <c r="T338" s="314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315" t="s">
        <v>174</v>
      </c>
      <c r="AU338" s="315" t="s">
        <v>85</v>
      </c>
      <c r="AV338" s="16" t="s">
        <v>93</v>
      </c>
      <c r="AW338" s="16" t="s">
        <v>32</v>
      </c>
      <c r="AX338" s="16" t="s">
        <v>77</v>
      </c>
      <c r="AY338" s="315" t="s">
        <v>166</v>
      </c>
    </row>
    <row r="339" s="14" customFormat="1">
      <c r="A339" s="14"/>
      <c r="B339" s="272"/>
      <c r="C339" s="273"/>
      <c r="D339" s="263" t="s">
        <v>174</v>
      </c>
      <c r="E339" s="274" t="s">
        <v>1</v>
      </c>
      <c r="F339" s="275" t="s">
        <v>429</v>
      </c>
      <c r="G339" s="273"/>
      <c r="H339" s="276">
        <v>2.2429999999999999</v>
      </c>
      <c r="I339" s="277"/>
      <c r="J339" s="273"/>
      <c r="K339" s="273"/>
      <c r="L339" s="278"/>
      <c r="M339" s="279"/>
      <c r="N339" s="280"/>
      <c r="O339" s="280"/>
      <c r="P339" s="280"/>
      <c r="Q339" s="280"/>
      <c r="R339" s="280"/>
      <c r="S339" s="280"/>
      <c r="T339" s="28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82" t="s">
        <v>174</v>
      </c>
      <c r="AU339" s="282" t="s">
        <v>85</v>
      </c>
      <c r="AV339" s="14" t="s">
        <v>85</v>
      </c>
      <c r="AW339" s="14" t="s">
        <v>32</v>
      </c>
      <c r="AX339" s="14" t="s">
        <v>77</v>
      </c>
      <c r="AY339" s="282" t="s">
        <v>166</v>
      </c>
    </row>
    <row r="340" s="14" customFormat="1">
      <c r="A340" s="14"/>
      <c r="B340" s="272"/>
      <c r="C340" s="273"/>
      <c r="D340" s="263" t="s">
        <v>174</v>
      </c>
      <c r="E340" s="274" t="s">
        <v>1</v>
      </c>
      <c r="F340" s="275" t="s">
        <v>430</v>
      </c>
      <c r="G340" s="273"/>
      <c r="H340" s="276">
        <v>2.3999999999999999</v>
      </c>
      <c r="I340" s="277"/>
      <c r="J340" s="273"/>
      <c r="K340" s="273"/>
      <c r="L340" s="278"/>
      <c r="M340" s="279"/>
      <c r="N340" s="280"/>
      <c r="O340" s="280"/>
      <c r="P340" s="280"/>
      <c r="Q340" s="280"/>
      <c r="R340" s="280"/>
      <c r="S340" s="280"/>
      <c r="T340" s="28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82" t="s">
        <v>174</v>
      </c>
      <c r="AU340" s="282" t="s">
        <v>85</v>
      </c>
      <c r="AV340" s="14" t="s">
        <v>85</v>
      </c>
      <c r="AW340" s="14" t="s">
        <v>32</v>
      </c>
      <c r="AX340" s="14" t="s">
        <v>77</v>
      </c>
      <c r="AY340" s="282" t="s">
        <v>166</v>
      </c>
    </row>
    <row r="341" s="14" customFormat="1">
      <c r="A341" s="14"/>
      <c r="B341" s="272"/>
      <c r="C341" s="273"/>
      <c r="D341" s="263" t="s">
        <v>174</v>
      </c>
      <c r="E341" s="274" t="s">
        <v>1</v>
      </c>
      <c r="F341" s="275" t="s">
        <v>431</v>
      </c>
      <c r="G341" s="273"/>
      <c r="H341" s="276">
        <v>1.825</v>
      </c>
      <c r="I341" s="277"/>
      <c r="J341" s="273"/>
      <c r="K341" s="273"/>
      <c r="L341" s="278"/>
      <c r="M341" s="279"/>
      <c r="N341" s="280"/>
      <c r="O341" s="280"/>
      <c r="P341" s="280"/>
      <c r="Q341" s="280"/>
      <c r="R341" s="280"/>
      <c r="S341" s="280"/>
      <c r="T341" s="28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82" t="s">
        <v>174</v>
      </c>
      <c r="AU341" s="282" t="s">
        <v>85</v>
      </c>
      <c r="AV341" s="14" t="s">
        <v>85</v>
      </c>
      <c r="AW341" s="14" t="s">
        <v>32</v>
      </c>
      <c r="AX341" s="14" t="s">
        <v>77</v>
      </c>
      <c r="AY341" s="282" t="s">
        <v>166</v>
      </c>
    </row>
    <row r="342" s="14" customFormat="1">
      <c r="A342" s="14"/>
      <c r="B342" s="272"/>
      <c r="C342" s="273"/>
      <c r="D342" s="263" t="s">
        <v>174</v>
      </c>
      <c r="E342" s="274" t="s">
        <v>1</v>
      </c>
      <c r="F342" s="275" t="s">
        <v>432</v>
      </c>
      <c r="G342" s="273"/>
      <c r="H342" s="276">
        <v>1.175</v>
      </c>
      <c r="I342" s="277"/>
      <c r="J342" s="273"/>
      <c r="K342" s="273"/>
      <c r="L342" s="278"/>
      <c r="M342" s="279"/>
      <c r="N342" s="280"/>
      <c r="O342" s="280"/>
      <c r="P342" s="280"/>
      <c r="Q342" s="280"/>
      <c r="R342" s="280"/>
      <c r="S342" s="280"/>
      <c r="T342" s="28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82" t="s">
        <v>174</v>
      </c>
      <c r="AU342" s="282" t="s">
        <v>85</v>
      </c>
      <c r="AV342" s="14" t="s">
        <v>85</v>
      </c>
      <c r="AW342" s="14" t="s">
        <v>32</v>
      </c>
      <c r="AX342" s="14" t="s">
        <v>77</v>
      </c>
      <c r="AY342" s="282" t="s">
        <v>166</v>
      </c>
    </row>
    <row r="343" s="14" customFormat="1">
      <c r="A343" s="14"/>
      <c r="B343" s="272"/>
      <c r="C343" s="273"/>
      <c r="D343" s="263" t="s">
        <v>174</v>
      </c>
      <c r="E343" s="274" t="s">
        <v>1</v>
      </c>
      <c r="F343" s="275" t="s">
        <v>433</v>
      </c>
      <c r="G343" s="273"/>
      <c r="H343" s="276">
        <v>0.80000000000000004</v>
      </c>
      <c r="I343" s="277"/>
      <c r="J343" s="273"/>
      <c r="K343" s="273"/>
      <c r="L343" s="278"/>
      <c r="M343" s="279"/>
      <c r="N343" s="280"/>
      <c r="O343" s="280"/>
      <c r="P343" s="280"/>
      <c r="Q343" s="280"/>
      <c r="R343" s="280"/>
      <c r="S343" s="280"/>
      <c r="T343" s="281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82" t="s">
        <v>174</v>
      </c>
      <c r="AU343" s="282" t="s">
        <v>85</v>
      </c>
      <c r="AV343" s="14" t="s">
        <v>85</v>
      </c>
      <c r="AW343" s="14" t="s">
        <v>32</v>
      </c>
      <c r="AX343" s="14" t="s">
        <v>77</v>
      </c>
      <c r="AY343" s="282" t="s">
        <v>166</v>
      </c>
    </row>
    <row r="344" s="14" customFormat="1">
      <c r="A344" s="14"/>
      <c r="B344" s="272"/>
      <c r="C344" s="273"/>
      <c r="D344" s="263" t="s">
        <v>174</v>
      </c>
      <c r="E344" s="274" t="s">
        <v>1</v>
      </c>
      <c r="F344" s="275" t="s">
        <v>434</v>
      </c>
      <c r="G344" s="273"/>
      <c r="H344" s="276">
        <v>0.90000000000000002</v>
      </c>
      <c r="I344" s="277"/>
      <c r="J344" s="273"/>
      <c r="K344" s="273"/>
      <c r="L344" s="278"/>
      <c r="M344" s="279"/>
      <c r="N344" s="280"/>
      <c r="O344" s="280"/>
      <c r="P344" s="280"/>
      <c r="Q344" s="280"/>
      <c r="R344" s="280"/>
      <c r="S344" s="280"/>
      <c r="T344" s="28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82" t="s">
        <v>174</v>
      </c>
      <c r="AU344" s="282" t="s">
        <v>85</v>
      </c>
      <c r="AV344" s="14" t="s">
        <v>85</v>
      </c>
      <c r="AW344" s="14" t="s">
        <v>32</v>
      </c>
      <c r="AX344" s="14" t="s">
        <v>77</v>
      </c>
      <c r="AY344" s="282" t="s">
        <v>166</v>
      </c>
    </row>
    <row r="345" s="16" customFormat="1">
      <c r="A345" s="16"/>
      <c r="B345" s="305"/>
      <c r="C345" s="306"/>
      <c r="D345" s="263" t="s">
        <v>174</v>
      </c>
      <c r="E345" s="307" t="s">
        <v>1</v>
      </c>
      <c r="F345" s="308" t="s">
        <v>264</v>
      </c>
      <c r="G345" s="306"/>
      <c r="H345" s="309">
        <v>9.343</v>
      </c>
      <c r="I345" s="310"/>
      <c r="J345" s="306"/>
      <c r="K345" s="306"/>
      <c r="L345" s="311"/>
      <c r="M345" s="312"/>
      <c r="N345" s="313"/>
      <c r="O345" s="313"/>
      <c r="P345" s="313"/>
      <c r="Q345" s="313"/>
      <c r="R345" s="313"/>
      <c r="S345" s="313"/>
      <c r="T345" s="314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315" t="s">
        <v>174</v>
      </c>
      <c r="AU345" s="315" t="s">
        <v>85</v>
      </c>
      <c r="AV345" s="16" t="s">
        <v>93</v>
      </c>
      <c r="AW345" s="16" t="s">
        <v>32</v>
      </c>
      <c r="AX345" s="16" t="s">
        <v>77</v>
      </c>
      <c r="AY345" s="315" t="s">
        <v>166</v>
      </c>
    </row>
    <row r="346" s="15" customFormat="1">
      <c r="A346" s="15"/>
      <c r="B346" s="283"/>
      <c r="C346" s="284"/>
      <c r="D346" s="263" t="s">
        <v>174</v>
      </c>
      <c r="E346" s="285" t="s">
        <v>1</v>
      </c>
      <c r="F346" s="286" t="s">
        <v>177</v>
      </c>
      <c r="G346" s="284"/>
      <c r="H346" s="287">
        <v>489.17200000000003</v>
      </c>
      <c r="I346" s="288"/>
      <c r="J346" s="284"/>
      <c r="K346" s="284"/>
      <c r="L346" s="289"/>
      <c r="M346" s="290"/>
      <c r="N346" s="291"/>
      <c r="O346" s="291"/>
      <c r="P346" s="291"/>
      <c r="Q346" s="291"/>
      <c r="R346" s="291"/>
      <c r="S346" s="291"/>
      <c r="T346" s="292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93" t="s">
        <v>174</v>
      </c>
      <c r="AU346" s="293" t="s">
        <v>85</v>
      </c>
      <c r="AV346" s="15" t="s">
        <v>172</v>
      </c>
      <c r="AW346" s="15" t="s">
        <v>32</v>
      </c>
      <c r="AX346" s="15" t="s">
        <v>81</v>
      </c>
      <c r="AY346" s="293" t="s">
        <v>166</v>
      </c>
    </row>
    <row r="347" s="2" customFormat="1" ht="21.75" customHeight="1">
      <c r="A347" s="39"/>
      <c r="B347" s="40"/>
      <c r="C347" s="247" t="s">
        <v>435</v>
      </c>
      <c r="D347" s="247" t="s">
        <v>168</v>
      </c>
      <c r="E347" s="248" t="s">
        <v>436</v>
      </c>
      <c r="F347" s="249" t="s">
        <v>437</v>
      </c>
      <c r="G347" s="250" t="s">
        <v>242</v>
      </c>
      <c r="H347" s="251">
        <v>57.719999999999999</v>
      </c>
      <c r="I347" s="252"/>
      <c r="J347" s="253">
        <f>ROUND(I347*H347,2)</f>
        <v>0</v>
      </c>
      <c r="K347" s="254"/>
      <c r="L347" s="45"/>
      <c r="M347" s="255" t="s">
        <v>1</v>
      </c>
      <c r="N347" s="256" t="s">
        <v>42</v>
      </c>
      <c r="O347" s="92"/>
      <c r="P347" s="257">
        <f>O347*H347</f>
        <v>0</v>
      </c>
      <c r="Q347" s="257">
        <v>0.021000000000000001</v>
      </c>
      <c r="R347" s="257">
        <f>Q347*H347</f>
        <v>1.2121200000000001</v>
      </c>
      <c r="S347" s="257">
        <v>0</v>
      </c>
      <c r="T347" s="258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59" t="s">
        <v>172</v>
      </c>
      <c r="AT347" s="259" t="s">
        <v>168</v>
      </c>
      <c r="AU347" s="259" t="s">
        <v>85</v>
      </c>
      <c r="AY347" s="18" t="s">
        <v>166</v>
      </c>
      <c r="BE347" s="260">
        <f>IF(N347="základní",J347,0)</f>
        <v>0</v>
      </c>
      <c r="BF347" s="260">
        <f>IF(N347="snížená",J347,0)</f>
        <v>0</v>
      </c>
      <c r="BG347" s="260">
        <f>IF(N347="zákl. přenesená",J347,0)</f>
        <v>0</v>
      </c>
      <c r="BH347" s="260">
        <f>IF(N347="sníž. přenesená",J347,0)</f>
        <v>0</v>
      </c>
      <c r="BI347" s="260">
        <f>IF(N347="nulová",J347,0)</f>
        <v>0</v>
      </c>
      <c r="BJ347" s="18" t="s">
        <v>81</v>
      </c>
      <c r="BK347" s="260">
        <f>ROUND(I347*H347,2)</f>
        <v>0</v>
      </c>
      <c r="BL347" s="18" t="s">
        <v>172</v>
      </c>
      <c r="BM347" s="259" t="s">
        <v>438</v>
      </c>
    </row>
    <row r="348" s="14" customFormat="1">
      <c r="A348" s="14"/>
      <c r="B348" s="272"/>
      <c r="C348" s="273"/>
      <c r="D348" s="263" t="s">
        <v>174</v>
      </c>
      <c r="E348" s="274" t="s">
        <v>1</v>
      </c>
      <c r="F348" s="275" t="s">
        <v>408</v>
      </c>
      <c r="G348" s="273"/>
      <c r="H348" s="276">
        <v>57.719999999999999</v>
      </c>
      <c r="I348" s="277"/>
      <c r="J348" s="273"/>
      <c r="K348" s="273"/>
      <c r="L348" s="278"/>
      <c r="M348" s="279"/>
      <c r="N348" s="280"/>
      <c r="O348" s="280"/>
      <c r="P348" s="280"/>
      <c r="Q348" s="280"/>
      <c r="R348" s="280"/>
      <c r="S348" s="280"/>
      <c r="T348" s="28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82" t="s">
        <v>174</v>
      </c>
      <c r="AU348" s="282" t="s">
        <v>85</v>
      </c>
      <c r="AV348" s="14" t="s">
        <v>85</v>
      </c>
      <c r="AW348" s="14" t="s">
        <v>32</v>
      </c>
      <c r="AX348" s="14" t="s">
        <v>77</v>
      </c>
      <c r="AY348" s="282" t="s">
        <v>166</v>
      </c>
    </row>
    <row r="349" s="15" customFormat="1">
      <c r="A349" s="15"/>
      <c r="B349" s="283"/>
      <c r="C349" s="284"/>
      <c r="D349" s="263" t="s">
        <v>174</v>
      </c>
      <c r="E349" s="285" t="s">
        <v>1</v>
      </c>
      <c r="F349" s="286" t="s">
        <v>177</v>
      </c>
      <c r="G349" s="284"/>
      <c r="H349" s="287">
        <v>57.719999999999999</v>
      </c>
      <c r="I349" s="288"/>
      <c r="J349" s="284"/>
      <c r="K349" s="284"/>
      <c r="L349" s="289"/>
      <c r="M349" s="290"/>
      <c r="N349" s="291"/>
      <c r="O349" s="291"/>
      <c r="P349" s="291"/>
      <c r="Q349" s="291"/>
      <c r="R349" s="291"/>
      <c r="S349" s="291"/>
      <c r="T349" s="292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93" t="s">
        <v>174</v>
      </c>
      <c r="AU349" s="293" t="s">
        <v>85</v>
      </c>
      <c r="AV349" s="15" t="s">
        <v>172</v>
      </c>
      <c r="AW349" s="15" t="s">
        <v>32</v>
      </c>
      <c r="AX349" s="15" t="s">
        <v>81</v>
      </c>
      <c r="AY349" s="293" t="s">
        <v>166</v>
      </c>
    </row>
    <row r="350" s="2" customFormat="1" ht="33" customHeight="1">
      <c r="A350" s="39"/>
      <c r="B350" s="40"/>
      <c r="C350" s="247" t="s">
        <v>439</v>
      </c>
      <c r="D350" s="247" t="s">
        <v>168</v>
      </c>
      <c r="E350" s="248" t="s">
        <v>440</v>
      </c>
      <c r="F350" s="249" t="s">
        <v>441</v>
      </c>
      <c r="G350" s="250" t="s">
        <v>242</v>
      </c>
      <c r="H350" s="251">
        <v>158.43000000000001</v>
      </c>
      <c r="I350" s="252"/>
      <c r="J350" s="253">
        <f>ROUND(I350*H350,2)</f>
        <v>0</v>
      </c>
      <c r="K350" s="254"/>
      <c r="L350" s="45"/>
      <c r="M350" s="255" t="s">
        <v>1</v>
      </c>
      <c r="N350" s="256" t="s">
        <v>42</v>
      </c>
      <c r="O350" s="92"/>
      <c r="P350" s="257">
        <f>O350*H350</f>
        <v>0</v>
      </c>
      <c r="Q350" s="257">
        <v>0.042500000000000003</v>
      </c>
      <c r="R350" s="257">
        <f>Q350*H350</f>
        <v>6.7332750000000008</v>
      </c>
      <c r="S350" s="257">
        <v>0</v>
      </c>
      <c r="T350" s="258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59" t="s">
        <v>172</v>
      </c>
      <c r="AT350" s="259" t="s">
        <v>168</v>
      </c>
      <c r="AU350" s="259" t="s">
        <v>85</v>
      </c>
      <c r="AY350" s="18" t="s">
        <v>166</v>
      </c>
      <c r="BE350" s="260">
        <f>IF(N350="základní",J350,0)</f>
        <v>0</v>
      </c>
      <c r="BF350" s="260">
        <f>IF(N350="snížená",J350,0)</f>
        <v>0</v>
      </c>
      <c r="BG350" s="260">
        <f>IF(N350="zákl. přenesená",J350,0)</f>
        <v>0</v>
      </c>
      <c r="BH350" s="260">
        <f>IF(N350="sníž. přenesená",J350,0)</f>
        <v>0</v>
      </c>
      <c r="BI350" s="260">
        <f>IF(N350="nulová",J350,0)</f>
        <v>0</v>
      </c>
      <c r="BJ350" s="18" t="s">
        <v>81</v>
      </c>
      <c r="BK350" s="260">
        <f>ROUND(I350*H350,2)</f>
        <v>0</v>
      </c>
      <c r="BL350" s="18" t="s">
        <v>172</v>
      </c>
      <c r="BM350" s="259" t="s">
        <v>442</v>
      </c>
    </row>
    <row r="351" s="14" customFormat="1">
      <c r="A351" s="14"/>
      <c r="B351" s="272"/>
      <c r="C351" s="273"/>
      <c r="D351" s="263" t="s">
        <v>174</v>
      </c>
      <c r="E351" s="274" t="s">
        <v>1</v>
      </c>
      <c r="F351" s="275" t="s">
        <v>443</v>
      </c>
      <c r="G351" s="273"/>
      <c r="H351" s="276">
        <v>158.43000000000001</v>
      </c>
      <c r="I351" s="277"/>
      <c r="J351" s="273"/>
      <c r="K351" s="273"/>
      <c r="L351" s="278"/>
      <c r="M351" s="279"/>
      <c r="N351" s="280"/>
      <c r="O351" s="280"/>
      <c r="P351" s="280"/>
      <c r="Q351" s="280"/>
      <c r="R351" s="280"/>
      <c r="S351" s="280"/>
      <c r="T351" s="281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82" t="s">
        <v>174</v>
      </c>
      <c r="AU351" s="282" t="s">
        <v>85</v>
      </c>
      <c r="AV351" s="14" t="s">
        <v>85</v>
      </c>
      <c r="AW351" s="14" t="s">
        <v>32</v>
      </c>
      <c r="AX351" s="14" t="s">
        <v>77</v>
      </c>
      <c r="AY351" s="282" t="s">
        <v>166</v>
      </c>
    </row>
    <row r="352" s="15" customFormat="1">
      <c r="A352" s="15"/>
      <c r="B352" s="283"/>
      <c r="C352" s="284"/>
      <c r="D352" s="263" t="s">
        <v>174</v>
      </c>
      <c r="E352" s="285" t="s">
        <v>1</v>
      </c>
      <c r="F352" s="286" t="s">
        <v>177</v>
      </c>
      <c r="G352" s="284"/>
      <c r="H352" s="287">
        <v>158.43000000000001</v>
      </c>
      <c r="I352" s="288"/>
      <c r="J352" s="284"/>
      <c r="K352" s="284"/>
      <c r="L352" s="289"/>
      <c r="M352" s="290"/>
      <c r="N352" s="291"/>
      <c r="O352" s="291"/>
      <c r="P352" s="291"/>
      <c r="Q352" s="291"/>
      <c r="R352" s="291"/>
      <c r="S352" s="291"/>
      <c r="T352" s="292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93" t="s">
        <v>174</v>
      </c>
      <c r="AU352" s="293" t="s">
        <v>85</v>
      </c>
      <c r="AV352" s="15" t="s">
        <v>172</v>
      </c>
      <c r="AW352" s="15" t="s">
        <v>32</v>
      </c>
      <c r="AX352" s="15" t="s">
        <v>81</v>
      </c>
      <c r="AY352" s="293" t="s">
        <v>166</v>
      </c>
    </row>
    <row r="353" s="12" customFormat="1" ht="22.8" customHeight="1">
      <c r="A353" s="12"/>
      <c r="B353" s="231"/>
      <c r="C353" s="232"/>
      <c r="D353" s="233" t="s">
        <v>76</v>
      </c>
      <c r="E353" s="245" t="s">
        <v>444</v>
      </c>
      <c r="F353" s="245" t="s">
        <v>445</v>
      </c>
      <c r="G353" s="232"/>
      <c r="H353" s="232"/>
      <c r="I353" s="235"/>
      <c r="J353" s="246">
        <f>BK353</f>
        <v>0</v>
      </c>
      <c r="K353" s="232"/>
      <c r="L353" s="237"/>
      <c r="M353" s="238"/>
      <c r="N353" s="239"/>
      <c r="O353" s="239"/>
      <c r="P353" s="240">
        <f>SUM(P354:P371)</f>
        <v>0</v>
      </c>
      <c r="Q353" s="239"/>
      <c r="R353" s="240">
        <f>SUM(R354:R371)</f>
        <v>32.70648285</v>
      </c>
      <c r="S353" s="239"/>
      <c r="T353" s="241">
        <f>SUM(T354:T371)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42" t="s">
        <v>81</v>
      </c>
      <c r="AT353" s="243" t="s">
        <v>76</v>
      </c>
      <c r="AU353" s="243" t="s">
        <v>81</v>
      </c>
      <c r="AY353" s="242" t="s">
        <v>166</v>
      </c>
      <c r="BK353" s="244">
        <f>SUM(BK354:BK371)</f>
        <v>0</v>
      </c>
    </row>
    <row r="354" s="2" customFormat="1" ht="21.75" customHeight="1">
      <c r="A354" s="39"/>
      <c r="B354" s="40"/>
      <c r="C354" s="247" t="s">
        <v>446</v>
      </c>
      <c r="D354" s="247" t="s">
        <v>168</v>
      </c>
      <c r="E354" s="248" t="s">
        <v>447</v>
      </c>
      <c r="F354" s="249" t="s">
        <v>448</v>
      </c>
      <c r="G354" s="250" t="s">
        <v>171</v>
      </c>
      <c r="H354" s="251">
        <v>3.9260000000000002</v>
      </c>
      <c r="I354" s="252"/>
      <c r="J354" s="253">
        <f>ROUND(I354*H354,2)</f>
        <v>0</v>
      </c>
      <c r="K354" s="254"/>
      <c r="L354" s="45"/>
      <c r="M354" s="255" t="s">
        <v>1</v>
      </c>
      <c r="N354" s="256" t="s">
        <v>42</v>
      </c>
      <c r="O354" s="92"/>
      <c r="P354" s="257">
        <f>O354*H354</f>
        <v>0</v>
      </c>
      <c r="Q354" s="257">
        <v>2.2563399999999998</v>
      </c>
      <c r="R354" s="257">
        <f>Q354*H354</f>
        <v>8.8583908400000002</v>
      </c>
      <c r="S354" s="257">
        <v>0</v>
      </c>
      <c r="T354" s="258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59" t="s">
        <v>172</v>
      </c>
      <c r="AT354" s="259" t="s">
        <v>168</v>
      </c>
      <c r="AU354" s="259" t="s">
        <v>85</v>
      </c>
      <c r="AY354" s="18" t="s">
        <v>166</v>
      </c>
      <c r="BE354" s="260">
        <f>IF(N354="základní",J354,0)</f>
        <v>0</v>
      </c>
      <c r="BF354" s="260">
        <f>IF(N354="snížená",J354,0)</f>
        <v>0</v>
      </c>
      <c r="BG354" s="260">
        <f>IF(N354="zákl. přenesená",J354,0)</f>
        <v>0</v>
      </c>
      <c r="BH354" s="260">
        <f>IF(N354="sníž. přenesená",J354,0)</f>
        <v>0</v>
      </c>
      <c r="BI354" s="260">
        <f>IF(N354="nulová",J354,0)</f>
        <v>0</v>
      </c>
      <c r="BJ354" s="18" t="s">
        <v>81</v>
      </c>
      <c r="BK354" s="260">
        <f>ROUND(I354*H354,2)</f>
        <v>0</v>
      </c>
      <c r="BL354" s="18" t="s">
        <v>172</v>
      </c>
      <c r="BM354" s="259" t="s">
        <v>449</v>
      </c>
    </row>
    <row r="355" s="13" customFormat="1">
      <c r="A355" s="13"/>
      <c r="B355" s="261"/>
      <c r="C355" s="262"/>
      <c r="D355" s="263" t="s">
        <v>174</v>
      </c>
      <c r="E355" s="264" t="s">
        <v>1</v>
      </c>
      <c r="F355" s="265" t="s">
        <v>175</v>
      </c>
      <c r="G355" s="262"/>
      <c r="H355" s="264" t="s">
        <v>1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71" t="s">
        <v>174</v>
      </c>
      <c r="AU355" s="271" t="s">
        <v>85</v>
      </c>
      <c r="AV355" s="13" t="s">
        <v>81</v>
      </c>
      <c r="AW355" s="13" t="s">
        <v>32</v>
      </c>
      <c r="AX355" s="13" t="s">
        <v>77</v>
      </c>
      <c r="AY355" s="271" t="s">
        <v>166</v>
      </c>
    </row>
    <row r="356" s="14" customFormat="1">
      <c r="A356" s="14"/>
      <c r="B356" s="272"/>
      <c r="C356" s="273"/>
      <c r="D356" s="263" t="s">
        <v>174</v>
      </c>
      <c r="E356" s="274" t="s">
        <v>1</v>
      </c>
      <c r="F356" s="275" t="s">
        <v>450</v>
      </c>
      <c r="G356" s="273"/>
      <c r="H356" s="276">
        <v>0.62</v>
      </c>
      <c r="I356" s="277"/>
      <c r="J356" s="273"/>
      <c r="K356" s="273"/>
      <c r="L356" s="278"/>
      <c r="M356" s="279"/>
      <c r="N356" s="280"/>
      <c r="O356" s="280"/>
      <c r="P356" s="280"/>
      <c r="Q356" s="280"/>
      <c r="R356" s="280"/>
      <c r="S356" s="280"/>
      <c r="T356" s="281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82" t="s">
        <v>174</v>
      </c>
      <c r="AU356" s="282" t="s">
        <v>85</v>
      </c>
      <c r="AV356" s="14" t="s">
        <v>85</v>
      </c>
      <c r="AW356" s="14" t="s">
        <v>32</v>
      </c>
      <c r="AX356" s="14" t="s">
        <v>77</v>
      </c>
      <c r="AY356" s="282" t="s">
        <v>166</v>
      </c>
    </row>
    <row r="357" s="14" customFormat="1">
      <c r="A357" s="14"/>
      <c r="B357" s="272"/>
      <c r="C357" s="273"/>
      <c r="D357" s="263" t="s">
        <v>174</v>
      </c>
      <c r="E357" s="274" t="s">
        <v>1</v>
      </c>
      <c r="F357" s="275" t="s">
        <v>451</v>
      </c>
      <c r="G357" s="273"/>
      <c r="H357" s="276">
        <v>1.3680000000000001</v>
      </c>
      <c r="I357" s="277"/>
      <c r="J357" s="273"/>
      <c r="K357" s="273"/>
      <c r="L357" s="278"/>
      <c r="M357" s="279"/>
      <c r="N357" s="280"/>
      <c r="O357" s="280"/>
      <c r="P357" s="280"/>
      <c r="Q357" s="280"/>
      <c r="R357" s="280"/>
      <c r="S357" s="280"/>
      <c r="T357" s="28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82" t="s">
        <v>174</v>
      </c>
      <c r="AU357" s="282" t="s">
        <v>85</v>
      </c>
      <c r="AV357" s="14" t="s">
        <v>85</v>
      </c>
      <c r="AW357" s="14" t="s">
        <v>32</v>
      </c>
      <c r="AX357" s="14" t="s">
        <v>77</v>
      </c>
      <c r="AY357" s="282" t="s">
        <v>166</v>
      </c>
    </row>
    <row r="358" s="14" customFormat="1">
      <c r="A358" s="14"/>
      <c r="B358" s="272"/>
      <c r="C358" s="273"/>
      <c r="D358" s="263" t="s">
        <v>174</v>
      </c>
      <c r="E358" s="274" t="s">
        <v>1</v>
      </c>
      <c r="F358" s="275" t="s">
        <v>452</v>
      </c>
      <c r="G358" s="273"/>
      <c r="H358" s="276">
        <v>1.9379999999999999</v>
      </c>
      <c r="I358" s="277"/>
      <c r="J358" s="273"/>
      <c r="K358" s="273"/>
      <c r="L358" s="278"/>
      <c r="M358" s="279"/>
      <c r="N358" s="280"/>
      <c r="O358" s="280"/>
      <c r="P358" s="280"/>
      <c r="Q358" s="280"/>
      <c r="R358" s="280"/>
      <c r="S358" s="280"/>
      <c r="T358" s="28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82" t="s">
        <v>174</v>
      </c>
      <c r="AU358" s="282" t="s">
        <v>85</v>
      </c>
      <c r="AV358" s="14" t="s">
        <v>85</v>
      </c>
      <c r="AW358" s="14" t="s">
        <v>32</v>
      </c>
      <c r="AX358" s="14" t="s">
        <v>77</v>
      </c>
      <c r="AY358" s="282" t="s">
        <v>166</v>
      </c>
    </row>
    <row r="359" s="15" customFormat="1">
      <c r="A359" s="15"/>
      <c r="B359" s="283"/>
      <c r="C359" s="284"/>
      <c r="D359" s="263" t="s">
        <v>174</v>
      </c>
      <c r="E359" s="285" t="s">
        <v>1</v>
      </c>
      <c r="F359" s="286" t="s">
        <v>177</v>
      </c>
      <c r="G359" s="284"/>
      <c r="H359" s="287">
        <v>3.9260000000000002</v>
      </c>
      <c r="I359" s="288"/>
      <c r="J359" s="284"/>
      <c r="K359" s="284"/>
      <c r="L359" s="289"/>
      <c r="M359" s="290"/>
      <c r="N359" s="291"/>
      <c r="O359" s="291"/>
      <c r="P359" s="291"/>
      <c r="Q359" s="291"/>
      <c r="R359" s="291"/>
      <c r="S359" s="291"/>
      <c r="T359" s="29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93" t="s">
        <v>174</v>
      </c>
      <c r="AU359" s="293" t="s">
        <v>85</v>
      </c>
      <c r="AV359" s="15" t="s">
        <v>172</v>
      </c>
      <c r="AW359" s="15" t="s">
        <v>32</v>
      </c>
      <c r="AX359" s="15" t="s">
        <v>81</v>
      </c>
      <c r="AY359" s="293" t="s">
        <v>166</v>
      </c>
    </row>
    <row r="360" s="2" customFormat="1" ht="21.75" customHeight="1">
      <c r="A360" s="39"/>
      <c r="B360" s="40"/>
      <c r="C360" s="247" t="s">
        <v>453</v>
      </c>
      <c r="D360" s="247" t="s">
        <v>168</v>
      </c>
      <c r="E360" s="248" t="s">
        <v>454</v>
      </c>
      <c r="F360" s="249" t="s">
        <v>455</v>
      </c>
      <c r="G360" s="250" t="s">
        <v>171</v>
      </c>
      <c r="H360" s="251">
        <v>3.9260000000000002</v>
      </c>
      <c r="I360" s="252"/>
      <c r="J360" s="253">
        <f>ROUND(I360*H360,2)</f>
        <v>0</v>
      </c>
      <c r="K360" s="254"/>
      <c r="L360" s="45"/>
      <c r="M360" s="255" t="s">
        <v>1</v>
      </c>
      <c r="N360" s="256" t="s">
        <v>42</v>
      </c>
      <c r="O360" s="92"/>
      <c r="P360" s="257">
        <f>O360*H360</f>
        <v>0</v>
      </c>
      <c r="Q360" s="257">
        <v>0</v>
      </c>
      <c r="R360" s="257">
        <f>Q360*H360</f>
        <v>0</v>
      </c>
      <c r="S360" s="257">
        <v>0</v>
      </c>
      <c r="T360" s="258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59" t="s">
        <v>172</v>
      </c>
      <c r="AT360" s="259" t="s">
        <v>168</v>
      </c>
      <c r="AU360" s="259" t="s">
        <v>85</v>
      </c>
      <c r="AY360" s="18" t="s">
        <v>166</v>
      </c>
      <c r="BE360" s="260">
        <f>IF(N360="základní",J360,0)</f>
        <v>0</v>
      </c>
      <c r="BF360" s="260">
        <f>IF(N360="snížená",J360,0)</f>
        <v>0</v>
      </c>
      <c r="BG360" s="260">
        <f>IF(N360="zákl. přenesená",J360,0)</f>
        <v>0</v>
      </c>
      <c r="BH360" s="260">
        <f>IF(N360="sníž. přenesená",J360,0)</f>
        <v>0</v>
      </c>
      <c r="BI360" s="260">
        <f>IF(N360="nulová",J360,0)</f>
        <v>0</v>
      </c>
      <c r="BJ360" s="18" t="s">
        <v>81</v>
      </c>
      <c r="BK360" s="260">
        <f>ROUND(I360*H360,2)</f>
        <v>0</v>
      </c>
      <c r="BL360" s="18" t="s">
        <v>172</v>
      </c>
      <c r="BM360" s="259" t="s">
        <v>456</v>
      </c>
    </row>
    <row r="361" s="2" customFormat="1" ht="16.5" customHeight="1">
      <c r="A361" s="39"/>
      <c r="B361" s="40"/>
      <c r="C361" s="247" t="s">
        <v>457</v>
      </c>
      <c r="D361" s="247" t="s">
        <v>168</v>
      </c>
      <c r="E361" s="248" t="s">
        <v>458</v>
      </c>
      <c r="F361" s="249" t="s">
        <v>459</v>
      </c>
      <c r="G361" s="250" t="s">
        <v>171</v>
      </c>
      <c r="H361" s="251">
        <v>3.9260000000000002</v>
      </c>
      <c r="I361" s="252"/>
      <c r="J361" s="253">
        <f>ROUND(I361*H361,2)</f>
        <v>0</v>
      </c>
      <c r="K361" s="254"/>
      <c r="L361" s="45"/>
      <c r="M361" s="255" t="s">
        <v>1</v>
      </c>
      <c r="N361" s="256" t="s">
        <v>42</v>
      </c>
      <c r="O361" s="92"/>
      <c r="P361" s="257">
        <f>O361*H361</f>
        <v>0</v>
      </c>
      <c r="Q361" s="257">
        <v>0</v>
      </c>
      <c r="R361" s="257">
        <f>Q361*H361</f>
        <v>0</v>
      </c>
      <c r="S361" s="257">
        <v>0</v>
      </c>
      <c r="T361" s="258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59" t="s">
        <v>172</v>
      </c>
      <c r="AT361" s="259" t="s">
        <v>168</v>
      </c>
      <c r="AU361" s="259" t="s">
        <v>85</v>
      </c>
      <c r="AY361" s="18" t="s">
        <v>166</v>
      </c>
      <c r="BE361" s="260">
        <f>IF(N361="základní",J361,0)</f>
        <v>0</v>
      </c>
      <c r="BF361" s="260">
        <f>IF(N361="snížená",J361,0)</f>
        <v>0</v>
      </c>
      <c r="BG361" s="260">
        <f>IF(N361="zákl. přenesená",J361,0)</f>
        <v>0</v>
      </c>
      <c r="BH361" s="260">
        <f>IF(N361="sníž. přenesená",J361,0)</f>
        <v>0</v>
      </c>
      <c r="BI361" s="260">
        <f>IF(N361="nulová",J361,0)</f>
        <v>0</v>
      </c>
      <c r="BJ361" s="18" t="s">
        <v>81</v>
      </c>
      <c r="BK361" s="260">
        <f>ROUND(I361*H361,2)</f>
        <v>0</v>
      </c>
      <c r="BL361" s="18" t="s">
        <v>172</v>
      </c>
      <c r="BM361" s="259" t="s">
        <v>460</v>
      </c>
    </row>
    <row r="362" s="2" customFormat="1" ht="21.75" customHeight="1">
      <c r="A362" s="39"/>
      <c r="B362" s="40"/>
      <c r="C362" s="247" t="s">
        <v>461</v>
      </c>
      <c r="D362" s="247" t="s">
        <v>168</v>
      </c>
      <c r="E362" s="248" t="s">
        <v>462</v>
      </c>
      <c r="F362" s="249" t="s">
        <v>463</v>
      </c>
      <c r="G362" s="250" t="s">
        <v>171</v>
      </c>
      <c r="H362" s="251">
        <v>10.291</v>
      </c>
      <c r="I362" s="252"/>
      <c r="J362" s="253">
        <f>ROUND(I362*H362,2)</f>
        <v>0</v>
      </c>
      <c r="K362" s="254"/>
      <c r="L362" s="45"/>
      <c r="M362" s="255" t="s">
        <v>1</v>
      </c>
      <c r="N362" s="256" t="s">
        <v>42</v>
      </c>
      <c r="O362" s="92"/>
      <c r="P362" s="257">
        <f>O362*H362</f>
        <v>0</v>
      </c>
      <c r="Q362" s="257">
        <v>2.2563399999999998</v>
      </c>
      <c r="R362" s="257">
        <f>Q362*H362</f>
        <v>23.219994939999999</v>
      </c>
      <c r="S362" s="257">
        <v>0</v>
      </c>
      <c r="T362" s="258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59" t="s">
        <v>172</v>
      </c>
      <c r="AT362" s="259" t="s">
        <v>168</v>
      </c>
      <c r="AU362" s="259" t="s">
        <v>85</v>
      </c>
      <c r="AY362" s="18" t="s">
        <v>166</v>
      </c>
      <c r="BE362" s="260">
        <f>IF(N362="základní",J362,0)</f>
        <v>0</v>
      </c>
      <c r="BF362" s="260">
        <f>IF(N362="snížená",J362,0)</f>
        <v>0</v>
      </c>
      <c r="BG362" s="260">
        <f>IF(N362="zákl. přenesená",J362,0)</f>
        <v>0</v>
      </c>
      <c r="BH362" s="260">
        <f>IF(N362="sníž. přenesená",J362,0)</f>
        <v>0</v>
      </c>
      <c r="BI362" s="260">
        <f>IF(N362="nulová",J362,0)</f>
        <v>0</v>
      </c>
      <c r="BJ362" s="18" t="s">
        <v>81</v>
      </c>
      <c r="BK362" s="260">
        <f>ROUND(I362*H362,2)</f>
        <v>0</v>
      </c>
      <c r="BL362" s="18" t="s">
        <v>172</v>
      </c>
      <c r="BM362" s="259" t="s">
        <v>464</v>
      </c>
    </row>
    <row r="363" s="13" customFormat="1">
      <c r="A363" s="13"/>
      <c r="B363" s="261"/>
      <c r="C363" s="262"/>
      <c r="D363" s="263" t="s">
        <v>174</v>
      </c>
      <c r="E363" s="264" t="s">
        <v>1</v>
      </c>
      <c r="F363" s="265" t="s">
        <v>465</v>
      </c>
      <c r="G363" s="262"/>
      <c r="H363" s="264" t="s">
        <v>1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71" t="s">
        <v>174</v>
      </c>
      <c r="AU363" s="271" t="s">
        <v>85</v>
      </c>
      <c r="AV363" s="13" t="s">
        <v>81</v>
      </c>
      <c r="AW363" s="13" t="s">
        <v>32</v>
      </c>
      <c r="AX363" s="13" t="s">
        <v>77</v>
      </c>
      <c r="AY363" s="271" t="s">
        <v>166</v>
      </c>
    </row>
    <row r="364" s="14" customFormat="1">
      <c r="A364" s="14"/>
      <c r="B364" s="272"/>
      <c r="C364" s="273"/>
      <c r="D364" s="263" t="s">
        <v>174</v>
      </c>
      <c r="E364" s="274" t="s">
        <v>1</v>
      </c>
      <c r="F364" s="275" t="s">
        <v>258</v>
      </c>
      <c r="G364" s="273"/>
      <c r="H364" s="276">
        <v>8.4209999999999994</v>
      </c>
      <c r="I364" s="277"/>
      <c r="J364" s="273"/>
      <c r="K364" s="273"/>
      <c r="L364" s="278"/>
      <c r="M364" s="279"/>
      <c r="N364" s="280"/>
      <c r="O364" s="280"/>
      <c r="P364" s="280"/>
      <c r="Q364" s="280"/>
      <c r="R364" s="280"/>
      <c r="S364" s="280"/>
      <c r="T364" s="28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82" t="s">
        <v>174</v>
      </c>
      <c r="AU364" s="282" t="s">
        <v>85</v>
      </c>
      <c r="AV364" s="14" t="s">
        <v>85</v>
      </c>
      <c r="AW364" s="14" t="s">
        <v>32</v>
      </c>
      <c r="AX364" s="14" t="s">
        <v>77</v>
      </c>
      <c r="AY364" s="282" t="s">
        <v>166</v>
      </c>
    </row>
    <row r="365" s="14" customFormat="1">
      <c r="A365" s="14"/>
      <c r="B365" s="272"/>
      <c r="C365" s="273"/>
      <c r="D365" s="263" t="s">
        <v>174</v>
      </c>
      <c r="E365" s="274" t="s">
        <v>1</v>
      </c>
      <c r="F365" s="275" t="s">
        <v>466</v>
      </c>
      <c r="G365" s="273"/>
      <c r="H365" s="276">
        <v>1.8700000000000001</v>
      </c>
      <c r="I365" s="277"/>
      <c r="J365" s="273"/>
      <c r="K365" s="273"/>
      <c r="L365" s="278"/>
      <c r="M365" s="279"/>
      <c r="N365" s="280"/>
      <c r="O365" s="280"/>
      <c r="P365" s="280"/>
      <c r="Q365" s="280"/>
      <c r="R365" s="280"/>
      <c r="S365" s="280"/>
      <c r="T365" s="281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82" t="s">
        <v>174</v>
      </c>
      <c r="AU365" s="282" t="s">
        <v>85</v>
      </c>
      <c r="AV365" s="14" t="s">
        <v>85</v>
      </c>
      <c r="AW365" s="14" t="s">
        <v>32</v>
      </c>
      <c r="AX365" s="14" t="s">
        <v>77</v>
      </c>
      <c r="AY365" s="282" t="s">
        <v>166</v>
      </c>
    </row>
    <row r="366" s="15" customFormat="1">
      <c r="A366" s="15"/>
      <c r="B366" s="283"/>
      <c r="C366" s="284"/>
      <c r="D366" s="263" t="s">
        <v>174</v>
      </c>
      <c r="E366" s="285" t="s">
        <v>1</v>
      </c>
      <c r="F366" s="286" t="s">
        <v>177</v>
      </c>
      <c r="G366" s="284"/>
      <c r="H366" s="287">
        <v>10.291</v>
      </c>
      <c r="I366" s="288"/>
      <c r="J366" s="284"/>
      <c r="K366" s="284"/>
      <c r="L366" s="289"/>
      <c r="M366" s="290"/>
      <c r="N366" s="291"/>
      <c r="O366" s="291"/>
      <c r="P366" s="291"/>
      <c r="Q366" s="291"/>
      <c r="R366" s="291"/>
      <c r="S366" s="291"/>
      <c r="T366" s="292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93" t="s">
        <v>174</v>
      </c>
      <c r="AU366" s="293" t="s">
        <v>85</v>
      </c>
      <c r="AV366" s="15" t="s">
        <v>172</v>
      </c>
      <c r="AW366" s="15" t="s">
        <v>32</v>
      </c>
      <c r="AX366" s="15" t="s">
        <v>81</v>
      </c>
      <c r="AY366" s="293" t="s">
        <v>166</v>
      </c>
    </row>
    <row r="367" s="2" customFormat="1" ht="21.75" customHeight="1">
      <c r="A367" s="39"/>
      <c r="B367" s="40"/>
      <c r="C367" s="247" t="s">
        <v>467</v>
      </c>
      <c r="D367" s="247" t="s">
        <v>168</v>
      </c>
      <c r="E367" s="248" t="s">
        <v>454</v>
      </c>
      <c r="F367" s="249" t="s">
        <v>455</v>
      </c>
      <c r="G367" s="250" t="s">
        <v>171</v>
      </c>
      <c r="H367" s="251">
        <v>10.291</v>
      </c>
      <c r="I367" s="252"/>
      <c r="J367" s="253">
        <f>ROUND(I367*H367,2)</f>
        <v>0</v>
      </c>
      <c r="K367" s="254"/>
      <c r="L367" s="45"/>
      <c r="M367" s="255" t="s">
        <v>1</v>
      </c>
      <c r="N367" s="256" t="s">
        <v>42</v>
      </c>
      <c r="O367" s="92"/>
      <c r="P367" s="257">
        <f>O367*H367</f>
        <v>0</v>
      </c>
      <c r="Q367" s="257">
        <v>0</v>
      </c>
      <c r="R367" s="257">
        <f>Q367*H367</f>
        <v>0</v>
      </c>
      <c r="S367" s="257">
        <v>0</v>
      </c>
      <c r="T367" s="258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59" t="s">
        <v>172</v>
      </c>
      <c r="AT367" s="259" t="s">
        <v>168</v>
      </c>
      <c r="AU367" s="259" t="s">
        <v>85</v>
      </c>
      <c r="AY367" s="18" t="s">
        <v>166</v>
      </c>
      <c r="BE367" s="260">
        <f>IF(N367="základní",J367,0)</f>
        <v>0</v>
      </c>
      <c r="BF367" s="260">
        <f>IF(N367="snížená",J367,0)</f>
        <v>0</v>
      </c>
      <c r="BG367" s="260">
        <f>IF(N367="zákl. přenesená",J367,0)</f>
        <v>0</v>
      </c>
      <c r="BH367" s="260">
        <f>IF(N367="sníž. přenesená",J367,0)</f>
        <v>0</v>
      </c>
      <c r="BI367" s="260">
        <f>IF(N367="nulová",J367,0)</f>
        <v>0</v>
      </c>
      <c r="BJ367" s="18" t="s">
        <v>81</v>
      </c>
      <c r="BK367" s="260">
        <f>ROUND(I367*H367,2)</f>
        <v>0</v>
      </c>
      <c r="BL367" s="18" t="s">
        <v>172</v>
      </c>
      <c r="BM367" s="259" t="s">
        <v>468</v>
      </c>
    </row>
    <row r="368" s="2" customFormat="1" ht="16.5" customHeight="1">
      <c r="A368" s="39"/>
      <c r="B368" s="40"/>
      <c r="C368" s="247" t="s">
        <v>469</v>
      </c>
      <c r="D368" s="247" t="s">
        <v>168</v>
      </c>
      <c r="E368" s="248" t="s">
        <v>470</v>
      </c>
      <c r="F368" s="249" t="s">
        <v>471</v>
      </c>
      <c r="G368" s="250" t="s">
        <v>200</v>
      </c>
      <c r="H368" s="251">
        <v>0.59099999999999997</v>
      </c>
      <c r="I368" s="252"/>
      <c r="J368" s="253">
        <f>ROUND(I368*H368,2)</f>
        <v>0</v>
      </c>
      <c r="K368" s="254"/>
      <c r="L368" s="45"/>
      <c r="M368" s="255" t="s">
        <v>1</v>
      </c>
      <c r="N368" s="256" t="s">
        <v>42</v>
      </c>
      <c r="O368" s="92"/>
      <c r="P368" s="257">
        <f>O368*H368</f>
        <v>0</v>
      </c>
      <c r="Q368" s="257">
        <v>1.06277</v>
      </c>
      <c r="R368" s="257">
        <f>Q368*H368</f>
        <v>0.62809706999999992</v>
      </c>
      <c r="S368" s="257">
        <v>0</v>
      </c>
      <c r="T368" s="258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59" t="s">
        <v>172</v>
      </c>
      <c r="AT368" s="259" t="s">
        <v>168</v>
      </c>
      <c r="AU368" s="259" t="s">
        <v>85</v>
      </c>
      <c r="AY368" s="18" t="s">
        <v>166</v>
      </c>
      <c r="BE368" s="260">
        <f>IF(N368="základní",J368,0)</f>
        <v>0</v>
      </c>
      <c r="BF368" s="260">
        <f>IF(N368="snížená",J368,0)</f>
        <v>0</v>
      </c>
      <c r="BG368" s="260">
        <f>IF(N368="zákl. přenesená",J368,0)</f>
        <v>0</v>
      </c>
      <c r="BH368" s="260">
        <f>IF(N368="sníž. přenesená",J368,0)</f>
        <v>0</v>
      </c>
      <c r="BI368" s="260">
        <f>IF(N368="nulová",J368,0)</f>
        <v>0</v>
      </c>
      <c r="BJ368" s="18" t="s">
        <v>81</v>
      </c>
      <c r="BK368" s="260">
        <f>ROUND(I368*H368,2)</f>
        <v>0</v>
      </c>
      <c r="BL368" s="18" t="s">
        <v>172</v>
      </c>
      <c r="BM368" s="259" t="s">
        <v>472</v>
      </c>
    </row>
    <row r="369" s="13" customFormat="1">
      <c r="A369" s="13"/>
      <c r="B369" s="261"/>
      <c r="C369" s="262"/>
      <c r="D369" s="263" t="s">
        <v>174</v>
      </c>
      <c r="E369" s="264" t="s">
        <v>1</v>
      </c>
      <c r="F369" s="265" t="s">
        <v>473</v>
      </c>
      <c r="G369" s="262"/>
      <c r="H369" s="264" t="s">
        <v>1</v>
      </c>
      <c r="I369" s="266"/>
      <c r="J369" s="262"/>
      <c r="K369" s="262"/>
      <c r="L369" s="267"/>
      <c r="M369" s="268"/>
      <c r="N369" s="269"/>
      <c r="O369" s="269"/>
      <c r="P369" s="269"/>
      <c r="Q369" s="269"/>
      <c r="R369" s="269"/>
      <c r="S369" s="269"/>
      <c r="T369" s="27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71" t="s">
        <v>174</v>
      </c>
      <c r="AU369" s="271" t="s">
        <v>85</v>
      </c>
      <c r="AV369" s="13" t="s">
        <v>81</v>
      </c>
      <c r="AW369" s="13" t="s">
        <v>32</v>
      </c>
      <c r="AX369" s="13" t="s">
        <v>77</v>
      </c>
      <c r="AY369" s="271" t="s">
        <v>166</v>
      </c>
    </row>
    <row r="370" s="14" customFormat="1">
      <c r="A370" s="14"/>
      <c r="B370" s="272"/>
      <c r="C370" s="273"/>
      <c r="D370" s="263" t="s">
        <v>174</v>
      </c>
      <c r="E370" s="274" t="s">
        <v>1</v>
      </c>
      <c r="F370" s="275" t="s">
        <v>474</v>
      </c>
      <c r="G370" s="273"/>
      <c r="H370" s="276">
        <v>0.59099999999999997</v>
      </c>
      <c r="I370" s="277"/>
      <c r="J370" s="273"/>
      <c r="K370" s="273"/>
      <c r="L370" s="278"/>
      <c r="M370" s="279"/>
      <c r="N370" s="280"/>
      <c r="O370" s="280"/>
      <c r="P370" s="280"/>
      <c r="Q370" s="280"/>
      <c r="R370" s="280"/>
      <c r="S370" s="280"/>
      <c r="T370" s="28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82" t="s">
        <v>174</v>
      </c>
      <c r="AU370" s="282" t="s">
        <v>85</v>
      </c>
      <c r="AV370" s="14" t="s">
        <v>85</v>
      </c>
      <c r="AW370" s="14" t="s">
        <v>32</v>
      </c>
      <c r="AX370" s="14" t="s">
        <v>77</v>
      </c>
      <c r="AY370" s="282" t="s">
        <v>166</v>
      </c>
    </row>
    <row r="371" s="15" customFormat="1">
      <c r="A371" s="15"/>
      <c r="B371" s="283"/>
      <c r="C371" s="284"/>
      <c r="D371" s="263" t="s">
        <v>174</v>
      </c>
      <c r="E371" s="285" t="s">
        <v>1</v>
      </c>
      <c r="F371" s="286" t="s">
        <v>177</v>
      </c>
      <c r="G371" s="284"/>
      <c r="H371" s="287">
        <v>0.59099999999999997</v>
      </c>
      <c r="I371" s="288"/>
      <c r="J371" s="284"/>
      <c r="K371" s="284"/>
      <c r="L371" s="289"/>
      <c r="M371" s="290"/>
      <c r="N371" s="291"/>
      <c r="O371" s="291"/>
      <c r="P371" s="291"/>
      <c r="Q371" s="291"/>
      <c r="R371" s="291"/>
      <c r="S371" s="291"/>
      <c r="T371" s="292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93" t="s">
        <v>174</v>
      </c>
      <c r="AU371" s="293" t="s">
        <v>85</v>
      </c>
      <c r="AV371" s="15" t="s">
        <v>172</v>
      </c>
      <c r="AW371" s="15" t="s">
        <v>32</v>
      </c>
      <c r="AX371" s="15" t="s">
        <v>81</v>
      </c>
      <c r="AY371" s="293" t="s">
        <v>166</v>
      </c>
    </row>
    <row r="372" s="12" customFormat="1" ht="22.8" customHeight="1">
      <c r="A372" s="12"/>
      <c r="B372" s="231"/>
      <c r="C372" s="232"/>
      <c r="D372" s="233" t="s">
        <v>76</v>
      </c>
      <c r="E372" s="245" t="s">
        <v>475</v>
      </c>
      <c r="F372" s="245" t="s">
        <v>476</v>
      </c>
      <c r="G372" s="232"/>
      <c r="H372" s="232"/>
      <c r="I372" s="235"/>
      <c r="J372" s="246">
        <f>BK372</f>
        <v>0</v>
      </c>
      <c r="K372" s="232"/>
      <c r="L372" s="237"/>
      <c r="M372" s="238"/>
      <c r="N372" s="239"/>
      <c r="O372" s="239"/>
      <c r="P372" s="240">
        <f>SUM(P373:P390)</f>
        <v>0</v>
      </c>
      <c r="Q372" s="239"/>
      <c r="R372" s="240">
        <f>SUM(R373:R390)</f>
        <v>0.36313000000000006</v>
      </c>
      <c r="S372" s="239"/>
      <c r="T372" s="241">
        <f>SUM(T373:T390)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42" t="s">
        <v>81</v>
      </c>
      <c r="AT372" s="243" t="s">
        <v>76</v>
      </c>
      <c r="AU372" s="243" t="s">
        <v>81</v>
      </c>
      <c r="AY372" s="242" t="s">
        <v>166</v>
      </c>
      <c r="BK372" s="244">
        <f>SUM(BK373:BK390)</f>
        <v>0</v>
      </c>
    </row>
    <row r="373" s="2" customFormat="1" ht="21.75" customHeight="1">
      <c r="A373" s="39"/>
      <c r="B373" s="40"/>
      <c r="C373" s="247" t="s">
        <v>477</v>
      </c>
      <c r="D373" s="247" t="s">
        <v>168</v>
      </c>
      <c r="E373" s="248" t="s">
        <v>478</v>
      </c>
      <c r="F373" s="249" t="s">
        <v>479</v>
      </c>
      <c r="G373" s="250" t="s">
        <v>297</v>
      </c>
      <c r="H373" s="251">
        <v>12</v>
      </c>
      <c r="I373" s="252"/>
      <c r="J373" s="253">
        <f>ROUND(I373*H373,2)</f>
        <v>0</v>
      </c>
      <c r="K373" s="254"/>
      <c r="L373" s="45"/>
      <c r="M373" s="255" t="s">
        <v>1</v>
      </c>
      <c r="N373" s="256" t="s">
        <v>42</v>
      </c>
      <c r="O373" s="92"/>
      <c r="P373" s="257">
        <f>O373*H373</f>
        <v>0</v>
      </c>
      <c r="Q373" s="257">
        <v>0.017770000000000001</v>
      </c>
      <c r="R373" s="257">
        <f>Q373*H373</f>
        <v>0.21324000000000001</v>
      </c>
      <c r="S373" s="257">
        <v>0</v>
      </c>
      <c r="T373" s="258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59" t="s">
        <v>172</v>
      </c>
      <c r="AT373" s="259" t="s">
        <v>168</v>
      </c>
      <c r="AU373" s="259" t="s">
        <v>85</v>
      </c>
      <c r="AY373" s="18" t="s">
        <v>166</v>
      </c>
      <c r="BE373" s="260">
        <f>IF(N373="základní",J373,0)</f>
        <v>0</v>
      </c>
      <c r="BF373" s="260">
        <f>IF(N373="snížená",J373,0)</f>
        <v>0</v>
      </c>
      <c r="BG373" s="260">
        <f>IF(N373="zákl. přenesená",J373,0)</f>
        <v>0</v>
      </c>
      <c r="BH373" s="260">
        <f>IF(N373="sníž. přenesená",J373,0)</f>
        <v>0</v>
      </c>
      <c r="BI373" s="260">
        <f>IF(N373="nulová",J373,0)</f>
        <v>0</v>
      </c>
      <c r="BJ373" s="18" t="s">
        <v>81</v>
      </c>
      <c r="BK373" s="260">
        <f>ROUND(I373*H373,2)</f>
        <v>0</v>
      </c>
      <c r="BL373" s="18" t="s">
        <v>172</v>
      </c>
      <c r="BM373" s="259" t="s">
        <v>480</v>
      </c>
    </row>
    <row r="374" s="14" customFormat="1">
      <c r="A374" s="14"/>
      <c r="B374" s="272"/>
      <c r="C374" s="273"/>
      <c r="D374" s="263" t="s">
        <v>174</v>
      </c>
      <c r="E374" s="274" t="s">
        <v>1</v>
      </c>
      <c r="F374" s="275" t="s">
        <v>481</v>
      </c>
      <c r="G374" s="273"/>
      <c r="H374" s="276">
        <v>7</v>
      </c>
      <c r="I374" s="277"/>
      <c r="J374" s="273"/>
      <c r="K374" s="273"/>
      <c r="L374" s="278"/>
      <c r="M374" s="279"/>
      <c r="N374" s="280"/>
      <c r="O374" s="280"/>
      <c r="P374" s="280"/>
      <c r="Q374" s="280"/>
      <c r="R374" s="280"/>
      <c r="S374" s="280"/>
      <c r="T374" s="281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82" t="s">
        <v>174</v>
      </c>
      <c r="AU374" s="282" t="s">
        <v>85</v>
      </c>
      <c r="AV374" s="14" t="s">
        <v>85</v>
      </c>
      <c r="AW374" s="14" t="s">
        <v>32</v>
      </c>
      <c r="AX374" s="14" t="s">
        <v>77</v>
      </c>
      <c r="AY374" s="282" t="s">
        <v>166</v>
      </c>
    </row>
    <row r="375" s="13" customFormat="1">
      <c r="A375" s="13"/>
      <c r="B375" s="261"/>
      <c r="C375" s="262"/>
      <c r="D375" s="263" t="s">
        <v>174</v>
      </c>
      <c r="E375" s="264" t="s">
        <v>1</v>
      </c>
      <c r="F375" s="265" t="s">
        <v>482</v>
      </c>
      <c r="G375" s="262"/>
      <c r="H375" s="264" t="s">
        <v>1</v>
      </c>
      <c r="I375" s="266"/>
      <c r="J375" s="262"/>
      <c r="K375" s="262"/>
      <c r="L375" s="267"/>
      <c r="M375" s="268"/>
      <c r="N375" s="269"/>
      <c r="O375" s="269"/>
      <c r="P375" s="269"/>
      <c r="Q375" s="269"/>
      <c r="R375" s="269"/>
      <c r="S375" s="269"/>
      <c r="T375" s="27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71" t="s">
        <v>174</v>
      </c>
      <c r="AU375" s="271" t="s">
        <v>85</v>
      </c>
      <c r="AV375" s="13" t="s">
        <v>81</v>
      </c>
      <c r="AW375" s="13" t="s">
        <v>32</v>
      </c>
      <c r="AX375" s="13" t="s">
        <v>77</v>
      </c>
      <c r="AY375" s="271" t="s">
        <v>166</v>
      </c>
    </row>
    <row r="376" s="14" customFormat="1">
      <c r="A376" s="14"/>
      <c r="B376" s="272"/>
      <c r="C376" s="273"/>
      <c r="D376" s="263" t="s">
        <v>174</v>
      </c>
      <c r="E376" s="274" t="s">
        <v>1</v>
      </c>
      <c r="F376" s="275" t="s">
        <v>483</v>
      </c>
      <c r="G376" s="273"/>
      <c r="H376" s="276">
        <v>2</v>
      </c>
      <c r="I376" s="277"/>
      <c r="J376" s="273"/>
      <c r="K376" s="273"/>
      <c r="L376" s="278"/>
      <c r="M376" s="279"/>
      <c r="N376" s="280"/>
      <c r="O376" s="280"/>
      <c r="P376" s="280"/>
      <c r="Q376" s="280"/>
      <c r="R376" s="280"/>
      <c r="S376" s="280"/>
      <c r="T376" s="28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82" t="s">
        <v>174</v>
      </c>
      <c r="AU376" s="282" t="s">
        <v>85</v>
      </c>
      <c r="AV376" s="14" t="s">
        <v>85</v>
      </c>
      <c r="AW376" s="14" t="s">
        <v>32</v>
      </c>
      <c r="AX376" s="14" t="s">
        <v>77</v>
      </c>
      <c r="AY376" s="282" t="s">
        <v>166</v>
      </c>
    </row>
    <row r="377" s="13" customFormat="1">
      <c r="A377" s="13"/>
      <c r="B377" s="261"/>
      <c r="C377" s="262"/>
      <c r="D377" s="263" t="s">
        <v>174</v>
      </c>
      <c r="E377" s="264" t="s">
        <v>1</v>
      </c>
      <c r="F377" s="265" t="s">
        <v>484</v>
      </c>
      <c r="G377" s="262"/>
      <c r="H377" s="264" t="s">
        <v>1</v>
      </c>
      <c r="I377" s="266"/>
      <c r="J377" s="262"/>
      <c r="K377" s="262"/>
      <c r="L377" s="267"/>
      <c r="M377" s="268"/>
      <c r="N377" s="269"/>
      <c r="O377" s="269"/>
      <c r="P377" s="269"/>
      <c r="Q377" s="269"/>
      <c r="R377" s="269"/>
      <c r="S377" s="269"/>
      <c r="T377" s="270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71" t="s">
        <v>174</v>
      </c>
      <c r="AU377" s="271" t="s">
        <v>85</v>
      </c>
      <c r="AV377" s="13" t="s">
        <v>81</v>
      </c>
      <c r="AW377" s="13" t="s">
        <v>32</v>
      </c>
      <c r="AX377" s="13" t="s">
        <v>77</v>
      </c>
      <c r="AY377" s="271" t="s">
        <v>166</v>
      </c>
    </row>
    <row r="378" s="14" customFormat="1">
      <c r="A378" s="14"/>
      <c r="B378" s="272"/>
      <c r="C378" s="273"/>
      <c r="D378" s="263" t="s">
        <v>174</v>
      </c>
      <c r="E378" s="274" t="s">
        <v>1</v>
      </c>
      <c r="F378" s="275" t="s">
        <v>85</v>
      </c>
      <c r="G378" s="273"/>
      <c r="H378" s="276">
        <v>2</v>
      </c>
      <c r="I378" s="277"/>
      <c r="J378" s="273"/>
      <c r="K378" s="273"/>
      <c r="L378" s="278"/>
      <c r="M378" s="279"/>
      <c r="N378" s="280"/>
      <c r="O378" s="280"/>
      <c r="P378" s="280"/>
      <c r="Q378" s="280"/>
      <c r="R378" s="280"/>
      <c r="S378" s="280"/>
      <c r="T378" s="281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82" t="s">
        <v>174</v>
      </c>
      <c r="AU378" s="282" t="s">
        <v>85</v>
      </c>
      <c r="AV378" s="14" t="s">
        <v>85</v>
      </c>
      <c r="AW378" s="14" t="s">
        <v>32</v>
      </c>
      <c r="AX378" s="14" t="s">
        <v>77</v>
      </c>
      <c r="AY378" s="282" t="s">
        <v>166</v>
      </c>
    </row>
    <row r="379" s="13" customFormat="1">
      <c r="A379" s="13"/>
      <c r="B379" s="261"/>
      <c r="C379" s="262"/>
      <c r="D379" s="263" t="s">
        <v>174</v>
      </c>
      <c r="E379" s="264" t="s">
        <v>1</v>
      </c>
      <c r="F379" s="265" t="s">
        <v>485</v>
      </c>
      <c r="G379" s="262"/>
      <c r="H379" s="264" t="s">
        <v>1</v>
      </c>
      <c r="I379" s="266"/>
      <c r="J379" s="262"/>
      <c r="K379" s="262"/>
      <c r="L379" s="267"/>
      <c r="M379" s="268"/>
      <c r="N379" s="269"/>
      <c r="O379" s="269"/>
      <c r="P379" s="269"/>
      <c r="Q379" s="269"/>
      <c r="R379" s="269"/>
      <c r="S379" s="269"/>
      <c r="T379" s="27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71" t="s">
        <v>174</v>
      </c>
      <c r="AU379" s="271" t="s">
        <v>85</v>
      </c>
      <c r="AV379" s="13" t="s">
        <v>81</v>
      </c>
      <c r="AW379" s="13" t="s">
        <v>32</v>
      </c>
      <c r="AX379" s="13" t="s">
        <v>77</v>
      </c>
      <c r="AY379" s="271" t="s">
        <v>166</v>
      </c>
    </row>
    <row r="380" s="14" customFormat="1">
      <c r="A380" s="14"/>
      <c r="B380" s="272"/>
      <c r="C380" s="273"/>
      <c r="D380" s="263" t="s">
        <v>174</v>
      </c>
      <c r="E380" s="274" t="s">
        <v>1</v>
      </c>
      <c r="F380" s="275" t="s">
        <v>81</v>
      </c>
      <c r="G380" s="273"/>
      <c r="H380" s="276">
        <v>1</v>
      </c>
      <c r="I380" s="277"/>
      <c r="J380" s="273"/>
      <c r="K380" s="273"/>
      <c r="L380" s="278"/>
      <c r="M380" s="279"/>
      <c r="N380" s="280"/>
      <c r="O380" s="280"/>
      <c r="P380" s="280"/>
      <c r="Q380" s="280"/>
      <c r="R380" s="280"/>
      <c r="S380" s="280"/>
      <c r="T380" s="28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82" t="s">
        <v>174</v>
      </c>
      <c r="AU380" s="282" t="s">
        <v>85</v>
      </c>
      <c r="AV380" s="14" t="s">
        <v>85</v>
      </c>
      <c r="AW380" s="14" t="s">
        <v>32</v>
      </c>
      <c r="AX380" s="14" t="s">
        <v>77</v>
      </c>
      <c r="AY380" s="282" t="s">
        <v>166</v>
      </c>
    </row>
    <row r="381" s="13" customFormat="1">
      <c r="A381" s="13"/>
      <c r="B381" s="261"/>
      <c r="C381" s="262"/>
      <c r="D381" s="263" t="s">
        <v>174</v>
      </c>
      <c r="E381" s="264" t="s">
        <v>1</v>
      </c>
      <c r="F381" s="265" t="s">
        <v>486</v>
      </c>
      <c r="G381" s="262"/>
      <c r="H381" s="264" t="s">
        <v>1</v>
      </c>
      <c r="I381" s="266"/>
      <c r="J381" s="262"/>
      <c r="K381" s="262"/>
      <c r="L381" s="267"/>
      <c r="M381" s="268"/>
      <c r="N381" s="269"/>
      <c r="O381" s="269"/>
      <c r="P381" s="269"/>
      <c r="Q381" s="269"/>
      <c r="R381" s="269"/>
      <c r="S381" s="269"/>
      <c r="T381" s="27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71" t="s">
        <v>174</v>
      </c>
      <c r="AU381" s="271" t="s">
        <v>85</v>
      </c>
      <c r="AV381" s="13" t="s">
        <v>81</v>
      </c>
      <c r="AW381" s="13" t="s">
        <v>32</v>
      </c>
      <c r="AX381" s="13" t="s">
        <v>77</v>
      </c>
      <c r="AY381" s="271" t="s">
        <v>166</v>
      </c>
    </row>
    <row r="382" s="15" customFormat="1">
      <c r="A382" s="15"/>
      <c r="B382" s="283"/>
      <c r="C382" s="284"/>
      <c r="D382" s="263" t="s">
        <v>174</v>
      </c>
      <c r="E382" s="285" t="s">
        <v>1</v>
      </c>
      <c r="F382" s="286" t="s">
        <v>177</v>
      </c>
      <c r="G382" s="284"/>
      <c r="H382" s="287">
        <v>12</v>
      </c>
      <c r="I382" s="288"/>
      <c r="J382" s="284"/>
      <c r="K382" s="284"/>
      <c r="L382" s="289"/>
      <c r="M382" s="290"/>
      <c r="N382" s="291"/>
      <c r="O382" s="291"/>
      <c r="P382" s="291"/>
      <c r="Q382" s="291"/>
      <c r="R382" s="291"/>
      <c r="S382" s="291"/>
      <c r="T382" s="292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93" t="s">
        <v>174</v>
      </c>
      <c r="AU382" s="293" t="s">
        <v>85</v>
      </c>
      <c r="AV382" s="15" t="s">
        <v>172</v>
      </c>
      <c r="AW382" s="15" t="s">
        <v>32</v>
      </c>
      <c r="AX382" s="15" t="s">
        <v>81</v>
      </c>
      <c r="AY382" s="293" t="s">
        <v>166</v>
      </c>
    </row>
    <row r="383" s="2" customFormat="1" ht="21.75" customHeight="1">
      <c r="A383" s="39"/>
      <c r="B383" s="40"/>
      <c r="C383" s="294" t="s">
        <v>487</v>
      </c>
      <c r="D383" s="294" t="s">
        <v>249</v>
      </c>
      <c r="E383" s="295" t="s">
        <v>488</v>
      </c>
      <c r="F383" s="296" t="s">
        <v>489</v>
      </c>
      <c r="G383" s="297" t="s">
        <v>297</v>
      </c>
      <c r="H383" s="298">
        <v>7</v>
      </c>
      <c r="I383" s="299"/>
      <c r="J383" s="300">
        <f>ROUND(I383*H383,2)</f>
        <v>0</v>
      </c>
      <c r="K383" s="301"/>
      <c r="L383" s="302"/>
      <c r="M383" s="303" t="s">
        <v>1</v>
      </c>
      <c r="N383" s="304" t="s">
        <v>42</v>
      </c>
      <c r="O383" s="92"/>
      <c r="P383" s="257">
        <f>O383*H383</f>
        <v>0</v>
      </c>
      <c r="Q383" s="257">
        <v>0.012250000000000001</v>
      </c>
      <c r="R383" s="257">
        <f>Q383*H383</f>
        <v>0.085750000000000007</v>
      </c>
      <c r="S383" s="257">
        <v>0</v>
      </c>
      <c r="T383" s="258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59" t="s">
        <v>252</v>
      </c>
      <c r="AT383" s="259" t="s">
        <v>249</v>
      </c>
      <c r="AU383" s="259" t="s">
        <v>85</v>
      </c>
      <c r="AY383" s="18" t="s">
        <v>166</v>
      </c>
      <c r="BE383" s="260">
        <f>IF(N383="základní",J383,0)</f>
        <v>0</v>
      </c>
      <c r="BF383" s="260">
        <f>IF(N383="snížená",J383,0)</f>
        <v>0</v>
      </c>
      <c r="BG383" s="260">
        <f>IF(N383="zákl. přenesená",J383,0)</f>
        <v>0</v>
      </c>
      <c r="BH383" s="260">
        <f>IF(N383="sníž. přenesená",J383,0)</f>
        <v>0</v>
      </c>
      <c r="BI383" s="260">
        <f>IF(N383="nulová",J383,0)</f>
        <v>0</v>
      </c>
      <c r="BJ383" s="18" t="s">
        <v>81</v>
      </c>
      <c r="BK383" s="260">
        <f>ROUND(I383*H383,2)</f>
        <v>0</v>
      </c>
      <c r="BL383" s="18" t="s">
        <v>172</v>
      </c>
      <c r="BM383" s="259" t="s">
        <v>490</v>
      </c>
    </row>
    <row r="384" s="14" customFormat="1">
      <c r="A384" s="14"/>
      <c r="B384" s="272"/>
      <c r="C384" s="273"/>
      <c r="D384" s="263" t="s">
        <v>174</v>
      </c>
      <c r="E384" s="274" t="s">
        <v>1</v>
      </c>
      <c r="F384" s="275" t="s">
        <v>481</v>
      </c>
      <c r="G384" s="273"/>
      <c r="H384" s="276">
        <v>7</v>
      </c>
      <c r="I384" s="277"/>
      <c r="J384" s="273"/>
      <c r="K384" s="273"/>
      <c r="L384" s="278"/>
      <c r="M384" s="279"/>
      <c r="N384" s="280"/>
      <c r="O384" s="280"/>
      <c r="P384" s="280"/>
      <c r="Q384" s="280"/>
      <c r="R384" s="280"/>
      <c r="S384" s="280"/>
      <c r="T384" s="281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82" t="s">
        <v>174</v>
      </c>
      <c r="AU384" s="282" t="s">
        <v>85</v>
      </c>
      <c r="AV384" s="14" t="s">
        <v>85</v>
      </c>
      <c r="AW384" s="14" t="s">
        <v>32</v>
      </c>
      <c r="AX384" s="14" t="s">
        <v>77</v>
      </c>
      <c r="AY384" s="282" t="s">
        <v>166</v>
      </c>
    </row>
    <row r="385" s="15" customFormat="1">
      <c r="A385" s="15"/>
      <c r="B385" s="283"/>
      <c r="C385" s="284"/>
      <c r="D385" s="263" t="s">
        <v>174</v>
      </c>
      <c r="E385" s="285" t="s">
        <v>1</v>
      </c>
      <c r="F385" s="286" t="s">
        <v>177</v>
      </c>
      <c r="G385" s="284"/>
      <c r="H385" s="287">
        <v>7</v>
      </c>
      <c r="I385" s="288"/>
      <c r="J385" s="284"/>
      <c r="K385" s="284"/>
      <c r="L385" s="289"/>
      <c r="M385" s="290"/>
      <c r="N385" s="291"/>
      <c r="O385" s="291"/>
      <c r="P385" s="291"/>
      <c r="Q385" s="291"/>
      <c r="R385" s="291"/>
      <c r="S385" s="291"/>
      <c r="T385" s="292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93" t="s">
        <v>174</v>
      </c>
      <c r="AU385" s="293" t="s">
        <v>85</v>
      </c>
      <c r="AV385" s="15" t="s">
        <v>172</v>
      </c>
      <c r="AW385" s="15" t="s">
        <v>32</v>
      </c>
      <c r="AX385" s="15" t="s">
        <v>81</v>
      </c>
      <c r="AY385" s="293" t="s">
        <v>166</v>
      </c>
    </row>
    <row r="386" s="2" customFormat="1" ht="21.75" customHeight="1">
      <c r="A386" s="39"/>
      <c r="B386" s="40"/>
      <c r="C386" s="294" t="s">
        <v>491</v>
      </c>
      <c r="D386" s="294" t="s">
        <v>249</v>
      </c>
      <c r="E386" s="295" t="s">
        <v>492</v>
      </c>
      <c r="F386" s="296" t="s">
        <v>493</v>
      </c>
      <c r="G386" s="297" t="s">
        <v>297</v>
      </c>
      <c r="H386" s="298">
        <v>2</v>
      </c>
      <c r="I386" s="299"/>
      <c r="J386" s="300">
        <f>ROUND(I386*H386,2)</f>
        <v>0</v>
      </c>
      <c r="K386" s="301"/>
      <c r="L386" s="302"/>
      <c r="M386" s="303" t="s">
        <v>1</v>
      </c>
      <c r="N386" s="304" t="s">
        <v>42</v>
      </c>
      <c r="O386" s="92"/>
      <c r="P386" s="257">
        <f>O386*H386</f>
        <v>0</v>
      </c>
      <c r="Q386" s="257">
        <v>0.012489999999999999</v>
      </c>
      <c r="R386" s="257">
        <f>Q386*H386</f>
        <v>0.024979999999999999</v>
      </c>
      <c r="S386" s="257">
        <v>0</v>
      </c>
      <c r="T386" s="258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59" t="s">
        <v>252</v>
      </c>
      <c r="AT386" s="259" t="s">
        <v>249</v>
      </c>
      <c r="AU386" s="259" t="s">
        <v>85</v>
      </c>
      <c r="AY386" s="18" t="s">
        <v>166</v>
      </c>
      <c r="BE386" s="260">
        <f>IF(N386="základní",J386,0)</f>
        <v>0</v>
      </c>
      <c r="BF386" s="260">
        <f>IF(N386="snížená",J386,0)</f>
        <v>0</v>
      </c>
      <c r="BG386" s="260">
        <f>IF(N386="zákl. přenesená",J386,0)</f>
        <v>0</v>
      </c>
      <c r="BH386" s="260">
        <f>IF(N386="sníž. přenesená",J386,0)</f>
        <v>0</v>
      </c>
      <c r="BI386" s="260">
        <f>IF(N386="nulová",J386,0)</f>
        <v>0</v>
      </c>
      <c r="BJ386" s="18" t="s">
        <v>81</v>
      </c>
      <c r="BK386" s="260">
        <f>ROUND(I386*H386,2)</f>
        <v>0</v>
      </c>
      <c r="BL386" s="18" t="s">
        <v>172</v>
      </c>
      <c r="BM386" s="259" t="s">
        <v>494</v>
      </c>
    </row>
    <row r="387" s="2" customFormat="1" ht="21.75" customHeight="1">
      <c r="A387" s="39"/>
      <c r="B387" s="40"/>
      <c r="C387" s="294" t="s">
        <v>495</v>
      </c>
      <c r="D387" s="294" t="s">
        <v>249</v>
      </c>
      <c r="E387" s="295" t="s">
        <v>496</v>
      </c>
      <c r="F387" s="296" t="s">
        <v>497</v>
      </c>
      <c r="G387" s="297" t="s">
        <v>297</v>
      </c>
      <c r="H387" s="298">
        <v>2</v>
      </c>
      <c r="I387" s="299"/>
      <c r="J387" s="300">
        <f>ROUND(I387*H387,2)</f>
        <v>0</v>
      </c>
      <c r="K387" s="301"/>
      <c r="L387" s="302"/>
      <c r="M387" s="303" t="s">
        <v>1</v>
      </c>
      <c r="N387" s="304" t="s">
        <v>42</v>
      </c>
      <c r="O387" s="92"/>
      <c r="P387" s="257">
        <f>O387*H387</f>
        <v>0</v>
      </c>
      <c r="Q387" s="257">
        <v>0.01272</v>
      </c>
      <c r="R387" s="257">
        <f>Q387*H387</f>
        <v>0.025440000000000001</v>
      </c>
      <c r="S387" s="257">
        <v>0</v>
      </c>
      <c r="T387" s="258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59" t="s">
        <v>252</v>
      </c>
      <c r="AT387" s="259" t="s">
        <v>249</v>
      </c>
      <c r="AU387" s="259" t="s">
        <v>85</v>
      </c>
      <c r="AY387" s="18" t="s">
        <v>166</v>
      </c>
      <c r="BE387" s="260">
        <f>IF(N387="základní",J387,0)</f>
        <v>0</v>
      </c>
      <c r="BF387" s="260">
        <f>IF(N387="snížená",J387,0)</f>
        <v>0</v>
      </c>
      <c r="BG387" s="260">
        <f>IF(N387="zákl. přenesená",J387,0)</f>
        <v>0</v>
      </c>
      <c r="BH387" s="260">
        <f>IF(N387="sníž. přenesená",J387,0)</f>
        <v>0</v>
      </c>
      <c r="BI387" s="260">
        <f>IF(N387="nulová",J387,0)</f>
        <v>0</v>
      </c>
      <c r="BJ387" s="18" t="s">
        <v>81</v>
      </c>
      <c r="BK387" s="260">
        <f>ROUND(I387*H387,2)</f>
        <v>0</v>
      </c>
      <c r="BL387" s="18" t="s">
        <v>172</v>
      </c>
      <c r="BM387" s="259" t="s">
        <v>498</v>
      </c>
    </row>
    <row r="388" s="14" customFormat="1">
      <c r="A388" s="14"/>
      <c r="B388" s="272"/>
      <c r="C388" s="273"/>
      <c r="D388" s="263" t="s">
        <v>174</v>
      </c>
      <c r="E388" s="274" t="s">
        <v>1</v>
      </c>
      <c r="F388" s="275" t="s">
        <v>483</v>
      </c>
      <c r="G388" s="273"/>
      <c r="H388" s="276">
        <v>2</v>
      </c>
      <c r="I388" s="277"/>
      <c r="J388" s="273"/>
      <c r="K388" s="273"/>
      <c r="L388" s="278"/>
      <c r="M388" s="279"/>
      <c r="N388" s="280"/>
      <c r="O388" s="280"/>
      <c r="P388" s="280"/>
      <c r="Q388" s="280"/>
      <c r="R388" s="280"/>
      <c r="S388" s="280"/>
      <c r="T388" s="281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82" t="s">
        <v>174</v>
      </c>
      <c r="AU388" s="282" t="s">
        <v>85</v>
      </c>
      <c r="AV388" s="14" t="s">
        <v>85</v>
      </c>
      <c r="AW388" s="14" t="s">
        <v>32</v>
      </c>
      <c r="AX388" s="14" t="s">
        <v>77</v>
      </c>
      <c r="AY388" s="282" t="s">
        <v>166</v>
      </c>
    </row>
    <row r="389" s="15" customFormat="1">
      <c r="A389" s="15"/>
      <c r="B389" s="283"/>
      <c r="C389" s="284"/>
      <c r="D389" s="263" t="s">
        <v>174</v>
      </c>
      <c r="E389" s="285" t="s">
        <v>1</v>
      </c>
      <c r="F389" s="286" t="s">
        <v>177</v>
      </c>
      <c r="G389" s="284"/>
      <c r="H389" s="287">
        <v>2</v>
      </c>
      <c r="I389" s="288"/>
      <c r="J389" s="284"/>
      <c r="K389" s="284"/>
      <c r="L389" s="289"/>
      <c r="M389" s="290"/>
      <c r="N389" s="291"/>
      <c r="O389" s="291"/>
      <c r="P389" s="291"/>
      <c r="Q389" s="291"/>
      <c r="R389" s="291"/>
      <c r="S389" s="291"/>
      <c r="T389" s="292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93" t="s">
        <v>174</v>
      </c>
      <c r="AU389" s="293" t="s">
        <v>85</v>
      </c>
      <c r="AV389" s="15" t="s">
        <v>172</v>
      </c>
      <c r="AW389" s="15" t="s">
        <v>32</v>
      </c>
      <c r="AX389" s="15" t="s">
        <v>81</v>
      </c>
      <c r="AY389" s="293" t="s">
        <v>166</v>
      </c>
    </row>
    <row r="390" s="2" customFormat="1" ht="21.75" customHeight="1">
      <c r="A390" s="39"/>
      <c r="B390" s="40"/>
      <c r="C390" s="294" t="s">
        <v>499</v>
      </c>
      <c r="D390" s="294" t="s">
        <v>249</v>
      </c>
      <c r="E390" s="295" t="s">
        <v>500</v>
      </c>
      <c r="F390" s="296" t="s">
        <v>501</v>
      </c>
      <c r="G390" s="297" t="s">
        <v>297</v>
      </c>
      <c r="H390" s="298">
        <v>1</v>
      </c>
      <c r="I390" s="299"/>
      <c r="J390" s="300">
        <f>ROUND(I390*H390,2)</f>
        <v>0</v>
      </c>
      <c r="K390" s="301"/>
      <c r="L390" s="302"/>
      <c r="M390" s="303" t="s">
        <v>1</v>
      </c>
      <c r="N390" s="304" t="s">
        <v>42</v>
      </c>
      <c r="O390" s="92"/>
      <c r="P390" s="257">
        <f>O390*H390</f>
        <v>0</v>
      </c>
      <c r="Q390" s="257">
        <v>0.01372</v>
      </c>
      <c r="R390" s="257">
        <f>Q390*H390</f>
        <v>0.01372</v>
      </c>
      <c r="S390" s="257">
        <v>0</v>
      </c>
      <c r="T390" s="258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59" t="s">
        <v>252</v>
      </c>
      <c r="AT390" s="259" t="s">
        <v>249</v>
      </c>
      <c r="AU390" s="259" t="s">
        <v>85</v>
      </c>
      <c r="AY390" s="18" t="s">
        <v>166</v>
      </c>
      <c r="BE390" s="260">
        <f>IF(N390="základní",J390,0)</f>
        <v>0</v>
      </c>
      <c r="BF390" s="260">
        <f>IF(N390="snížená",J390,0)</f>
        <v>0</v>
      </c>
      <c r="BG390" s="260">
        <f>IF(N390="zákl. přenesená",J390,0)</f>
        <v>0</v>
      </c>
      <c r="BH390" s="260">
        <f>IF(N390="sníž. přenesená",J390,0)</f>
        <v>0</v>
      </c>
      <c r="BI390" s="260">
        <f>IF(N390="nulová",J390,0)</f>
        <v>0</v>
      </c>
      <c r="BJ390" s="18" t="s">
        <v>81</v>
      </c>
      <c r="BK390" s="260">
        <f>ROUND(I390*H390,2)</f>
        <v>0</v>
      </c>
      <c r="BL390" s="18" t="s">
        <v>172</v>
      </c>
      <c r="BM390" s="259" t="s">
        <v>502</v>
      </c>
    </row>
    <row r="391" s="12" customFormat="1" ht="22.8" customHeight="1">
      <c r="A391" s="12"/>
      <c r="B391" s="231"/>
      <c r="C391" s="232"/>
      <c r="D391" s="233" t="s">
        <v>76</v>
      </c>
      <c r="E391" s="245" t="s">
        <v>260</v>
      </c>
      <c r="F391" s="245" t="s">
        <v>503</v>
      </c>
      <c r="G391" s="232"/>
      <c r="H391" s="232"/>
      <c r="I391" s="235"/>
      <c r="J391" s="246">
        <f>BK391</f>
        <v>0</v>
      </c>
      <c r="K391" s="232"/>
      <c r="L391" s="237"/>
      <c r="M391" s="238"/>
      <c r="N391" s="239"/>
      <c r="O391" s="239"/>
      <c r="P391" s="240">
        <f>SUM(P392:P469)</f>
        <v>0</v>
      </c>
      <c r="Q391" s="239"/>
      <c r="R391" s="240">
        <f>SUM(R392:R469)</f>
        <v>0.0161</v>
      </c>
      <c r="S391" s="239"/>
      <c r="T391" s="241">
        <f>SUM(T392:T469)</f>
        <v>97.07129900000001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42" t="s">
        <v>81</v>
      </c>
      <c r="AT391" s="243" t="s">
        <v>76</v>
      </c>
      <c r="AU391" s="243" t="s">
        <v>81</v>
      </c>
      <c r="AY391" s="242" t="s">
        <v>166</v>
      </c>
      <c r="BK391" s="244">
        <f>SUM(BK392:BK469)</f>
        <v>0</v>
      </c>
    </row>
    <row r="392" s="2" customFormat="1" ht="16.5" customHeight="1">
      <c r="A392" s="39"/>
      <c r="B392" s="40"/>
      <c r="C392" s="247" t="s">
        <v>504</v>
      </c>
      <c r="D392" s="247" t="s">
        <v>168</v>
      </c>
      <c r="E392" s="248" t="s">
        <v>505</v>
      </c>
      <c r="F392" s="249" t="s">
        <v>506</v>
      </c>
      <c r="G392" s="250" t="s">
        <v>242</v>
      </c>
      <c r="H392" s="251">
        <v>44.927</v>
      </c>
      <c r="I392" s="252"/>
      <c r="J392" s="253">
        <f>ROUND(I392*H392,2)</f>
        <v>0</v>
      </c>
      <c r="K392" s="254"/>
      <c r="L392" s="45"/>
      <c r="M392" s="255" t="s">
        <v>1</v>
      </c>
      <c r="N392" s="256" t="s">
        <v>42</v>
      </c>
      <c r="O392" s="92"/>
      <c r="P392" s="257">
        <f>O392*H392</f>
        <v>0</v>
      </c>
      <c r="Q392" s="257">
        <v>0</v>
      </c>
      <c r="R392" s="257">
        <f>Q392*H392</f>
        <v>0</v>
      </c>
      <c r="S392" s="257">
        <v>0.11700000000000001</v>
      </c>
      <c r="T392" s="258">
        <f>S392*H392</f>
        <v>5.2564590000000004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59" t="s">
        <v>172</v>
      </c>
      <c r="AT392" s="259" t="s">
        <v>168</v>
      </c>
      <c r="AU392" s="259" t="s">
        <v>85</v>
      </c>
      <c r="AY392" s="18" t="s">
        <v>166</v>
      </c>
      <c r="BE392" s="260">
        <f>IF(N392="základní",J392,0)</f>
        <v>0</v>
      </c>
      <c r="BF392" s="260">
        <f>IF(N392="snížená",J392,0)</f>
        <v>0</v>
      </c>
      <c r="BG392" s="260">
        <f>IF(N392="zákl. přenesená",J392,0)</f>
        <v>0</v>
      </c>
      <c r="BH392" s="260">
        <f>IF(N392="sníž. přenesená",J392,0)</f>
        <v>0</v>
      </c>
      <c r="BI392" s="260">
        <f>IF(N392="nulová",J392,0)</f>
        <v>0</v>
      </c>
      <c r="BJ392" s="18" t="s">
        <v>81</v>
      </c>
      <c r="BK392" s="260">
        <f>ROUND(I392*H392,2)</f>
        <v>0</v>
      </c>
      <c r="BL392" s="18" t="s">
        <v>172</v>
      </c>
      <c r="BM392" s="259" t="s">
        <v>507</v>
      </c>
    </row>
    <row r="393" s="14" customFormat="1">
      <c r="A393" s="14"/>
      <c r="B393" s="272"/>
      <c r="C393" s="273"/>
      <c r="D393" s="263" t="s">
        <v>174</v>
      </c>
      <c r="E393" s="274" t="s">
        <v>1</v>
      </c>
      <c r="F393" s="275" t="s">
        <v>508</v>
      </c>
      <c r="G393" s="273"/>
      <c r="H393" s="276">
        <v>20.625</v>
      </c>
      <c r="I393" s="277"/>
      <c r="J393" s="273"/>
      <c r="K393" s="273"/>
      <c r="L393" s="278"/>
      <c r="M393" s="279"/>
      <c r="N393" s="280"/>
      <c r="O393" s="280"/>
      <c r="P393" s="280"/>
      <c r="Q393" s="280"/>
      <c r="R393" s="280"/>
      <c r="S393" s="280"/>
      <c r="T393" s="281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82" t="s">
        <v>174</v>
      </c>
      <c r="AU393" s="282" t="s">
        <v>85</v>
      </c>
      <c r="AV393" s="14" t="s">
        <v>85</v>
      </c>
      <c r="AW393" s="14" t="s">
        <v>32</v>
      </c>
      <c r="AX393" s="14" t="s">
        <v>77</v>
      </c>
      <c r="AY393" s="282" t="s">
        <v>166</v>
      </c>
    </row>
    <row r="394" s="14" customFormat="1">
      <c r="A394" s="14"/>
      <c r="B394" s="272"/>
      <c r="C394" s="273"/>
      <c r="D394" s="263" t="s">
        <v>174</v>
      </c>
      <c r="E394" s="274" t="s">
        <v>1</v>
      </c>
      <c r="F394" s="275" t="s">
        <v>509</v>
      </c>
      <c r="G394" s="273"/>
      <c r="H394" s="276">
        <v>2.8879999999999999</v>
      </c>
      <c r="I394" s="277"/>
      <c r="J394" s="273"/>
      <c r="K394" s="273"/>
      <c r="L394" s="278"/>
      <c r="M394" s="279"/>
      <c r="N394" s="280"/>
      <c r="O394" s="280"/>
      <c r="P394" s="280"/>
      <c r="Q394" s="280"/>
      <c r="R394" s="280"/>
      <c r="S394" s="280"/>
      <c r="T394" s="281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82" t="s">
        <v>174</v>
      </c>
      <c r="AU394" s="282" t="s">
        <v>85</v>
      </c>
      <c r="AV394" s="14" t="s">
        <v>85</v>
      </c>
      <c r="AW394" s="14" t="s">
        <v>32</v>
      </c>
      <c r="AX394" s="14" t="s">
        <v>77</v>
      </c>
      <c r="AY394" s="282" t="s">
        <v>166</v>
      </c>
    </row>
    <row r="395" s="13" customFormat="1">
      <c r="A395" s="13"/>
      <c r="B395" s="261"/>
      <c r="C395" s="262"/>
      <c r="D395" s="263" t="s">
        <v>174</v>
      </c>
      <c r="E395" s="264" t="s">
        <v>1</v>
      </c>
      <c r="F395" s="265" t="s">
        <v>510</v>
      </c>
      <c r="G395" s="262"/>
      <c r="H395" s="264" t="s">
        <v>1</v>
      </c>
      <c r="I395" s="266"/>
      <c r="J395" s="262"/>
      <c r="K395" s="262"/>
      <c r="L395" s="267"/>
      <c r="M395" s="268"/>
      <c r="N395" s="269"/>
      <c r="O395" s="269"/>
      <c r="P395" s="269"/>
      <c r="Q395" s="269"/>
      <c r="R395" s="269"/>
      <c r="S395" s="269"/>
      <c r="T395" s="27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71" t="s">
        <v>174</v>
      </c>
      <c r="AU395" s="271" t="s">
        <v>85</v>
      </c>
      <c r="AV395" s="13" t="s">
        <v>81</v>
      </c>
      <c r="AW395" s="13" t="s">
        <v>32</v>
      </c>
      <c r="AX395" s="13" t="s">
        <v>77</v>
      </c>
      <c r="AY395" s="271" t="s">
        <v>166</v>
      </c>
    </row>
    <row r="396" s="14" customFormat="1">
      <c r="A396" s="14"/>
      <c r="B396" s="272"/>
      <c r="C396" s="273"/>
      <c r="D396" s="263" t="s">
        <v>174</v>
      </c>
      <c r="E396" s="274" t="s">
        <v>1</v>
      </c>
      <c r="F396" s="275" t="s">
        <v>511</v>
      </c>
      <c r="G396" s="273"/>
      <c r="H396" s="276">
        <v>16.5</v>
      </c>
      <c r="I396" s="277"/>
      <c r="J396" s="273"/>
      <c r="K396" s="273"/>
      <c r="L396" s="278"/>
      <c r="M396" s="279"/>
      <c r="N396" s="280"/>
      <c r="O396" s="280"/>
      <c r="P396" s="280"/>
      <c r="Q396" s="280"/>
      <c r="R396" s="280"/>
      <c r="S396" s="280"/>
      <c r="T396" s="28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82" t="s">
        <v>174</v>
      </c>
      <c r="AU396" s="282" t="s">
        <v>85</v>
      </c>
      <c r="AV396" s="14" t="s">
        <v>85</v>
      </c>
      <c r="AW396" s="14" t="s">
        <v>32</v>
      </c>
      <c r="AX396" s="14" t="s">
        <v>77</v>
      </c>
      <c r="AY396" s="282" t="s">
        <v>166</v>
      </c>
    </row>
    <row r="397" s="13" customFormat="1">
      <c r="A397" s="13"/>
      <c r="B397" s="261"/>
      <c r="C397" s="262"/>
      <c r="D397" s="263" t="s">
        <v>174</v>
      </c>
      <c r="E397" s="264" t="s">
        <v>1</v>
      </c>
      <c r="F397" s="265" t="s">
        <v>512</v>
      </c>
      <c r="G397" s="262"/>
      <c r="H397" s="264" t="s">
        <v>1</v>
      </c>
      <c r="I397" s="266"/>
      <c r="J397" s="262"/>
      <c r="K397" s="262"/>
      <c r="L397" s="267"/>
      <c r="M397" s="268"/>
      <c r="N397" s="269"/>
      <c r="O397" s="269"/>
      <c r="P397" s="269"/>
      <c r="Q397" s="269"/>
      <c r="R397" s="269"/>
      <c r="S397" s="269"/>
      <c r="T397" s="270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71" t="s">
        <v>174</v>
      </c>
      <c r="AU397" s="271" t="s">
        <v>85</v>
      </c>
      <c r="AV397" s="13" t="s">
        <v>81</v>
      </c>
      <c r="AW397" s="13" t="s">
        <v>32</v>
      </c>
      <c r="AX397" s="13" t="s">
        <v>77</v>
      </c>
      <c r="AY397" s="271" t="s">
        <v>166</v>
      </c>
    </row>
    <row r="398" s="13" customFormat="1">
      <c r="A398" s="13"/>
      <c r="B398" s="261"/>
      <c r="C398" s="262"/>
      <c r="D398" s="263" t="s">
        <v>174</v>
      </c>
      <c r="E398" s="264" t="s">
        <v>1</v>
      </c>
      <c r="F398" s="265" t="s">
        <v>513</v>
      </c>
      <c r="G398" s="262"/>
      <c r="H398" s="264" t="s">
        <v>1</v>
      </c>
      <c r="I398" s="266"/>
      <c r="J398" s="262"/>
      <c r="K398" s="262"/>
      <c r="L398" s="267"/>
      <c r="M398" s="268"/>
      <c r="N398" s="269"/>
      <c r="O398" s="269"/>
      <c r="P398" s="269"/>
      <c r="Q398" s="269"/>
      <c r="R398" s="269"/>
      <c r="S398" s="269"/>
      <c r="T398" s="27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71" t="s">
        <v>174</v>
      </c>
      <c r="AU398" s="271" t="s">
        <v>85</v>
      </c>
      <c r="AV398" s="13" t="s">
        <v>81</v>
      </c>
      <c r="AW398" s="13" t="s">
        <v>32</v>
      </c>
      <c r="AX398" s="13" t="s">
        <v>77</v>
      </c>
      <c r="AY398" s="271" t="s">
        <v>166</v>
      </c>
    </row>
    <row r="399" s="14" customFormat="1">
      <c r="A399" s="14"/>
      <c r="B399" s="272"/>
      <c r="C399" s="273"/>
      <c r="D399" s="263" t="s">
        <v>174</v>
      </c>
      <c r="E399" s="274" t="s">
        <v>1</v>
      </c>
      <c r="F399" s="275" t="s">
        <v>514</v>
      </c>
      <c r="G399" s="273"/>
      <c r="H399" s="276">
        <v>4.9139999999999997</v>
      </c>
      <c r="I399" s="277"/>
      <c r="J399" s="273"/>
      <c r="K399" s="273"/>
      <c r="L399" s="278"/>
      <c r="M399" s="279"/>
      <c r="N399" s="280"/>
      <c r="O399" s="280"/>
      <c r="P399" s="280"/>
      <c r="Q399" s="280"/>
      <c r="R399" s="280"/>
      <c r="S399" s="280"/>
      <c r="T399" s="28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82" t="s">
        <v>174</v>
      </c>
      <c r="AU399" s="282" t="s">
        <v>85</v>
      </c>
      <c r="AV399" s="14" t="s">
        <v>85</v>
      </c>
      <c r="AW399" s="14" t="s">
        <v>32</v>
      </c>
      <c r="AX399" s="14" t="s">
        <v>77</v>
      </c>
      <c r="AY399" s="282" t="s">
        <v>166</v>
      </c>
    </row>
    <row r="400" s="15" customFormat="1">
      <c r="A400" s="15"/>
      <c r="B400" s="283"/>
      <c r="C400" s="284"/>
      <c r="D400" s="263" t="s">
        <v>174</v>
      </c>
      <c r="E400" s="285" t="s">
        <v>1</v>
      </c>
      <c r="F400" s="286" t="s">
        <v>177</v>
      </c>
      <c r="G400" s="284"/>
      <c r="H400" s="287">
        <v>44.927</v>
      </c>
      <c r="I400" s="288"/>
      <c r="J400" s="284"/>
      <c r="K400" s="284"/>
      <c r="L400" s="289"/>
      <c r="M400" s="290"/>
      <c r="N400" s="291"/>
      <c r="O400" s="291"/>
      <c r="P400" s="291"/>
      <c r="Q400" s="291"/>
      <c r="R400" s="291"/>
      <c r="S400" s="291"/>
      <c r="T400" s="292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93" t="s">
        <v>174</v>
      </c>
      <c r="AU400" s="293" t="s">
        <v>85</v>
      </c>
      <c r="AV400" s="15" t="s">
        <v>172</v>
      </c>
      <c r="AW400" s="15" t="s">
        <v>32</v>
      </c>
      <c r="AX400" s="15" t="s">
        <v>81</v>
      </c>
      <c r="AY400" s="293" t="s">
        <v>166</v>
      </c>
    </row>
    <row r="401" s="2" customFormat="1" ht="21.75" customHeight="1">
      <c r="A401" s="39"/>
      <c r="B401" s="40"/>
      <c r="C401" s="247" t="s">
        <v>515</v>
      </c>
      <c r="D401" s="247" t="s">
        <v>168</v>
      </c>
      <c r="E401" s="248" t="s">
        <v>516</v>
      </c>
      <c r="F401" s="249" t="s">
        <v>517</v>
      </c>
      <c r="G401" s="250" t="s">
        <v>171</v>
      </c>
      <c r="H401" s="251">
        <v>6.5359999999999996</v>
      </c>
      <c r="I401" s="252"/>
      <c r="J401" s="253">
        <f>ROUND(I401*H401,2)</f>
        <v>0</v>
      </c>
      <c r="K401" s="254"/>
      <c r="L401" s="45"/>
      <c r="M401" s="255" t="s">
        <v>1</v>
      </c>
      <c r="N401" s="256" t="s">
        <v>42</v>
      </c>
      <c r="O401" s="92"/>
      <c r="P401" s="257">
        <f>O401*H401</f>
        <v>0</v>
      </c>
      <c r="Q401" s="257">
        <v>0</v>
      </c>
      <c r="R401" s="257">
        <f>Q401*H401</f>
        <v>0</v>
      </c>
      <c r="S401" s="257">
        <v>1.95</v>
      </c>
      <c r="T401" s="258">
        <f>S401*H401</f>
        <v>12.745199999999999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59" t="s">
        <v>172</v>
      </c>
      <c r="AT401" s="259" t="s">
        <v>168</v>
      </c>
      <c r="AU401" s="259" t="s">
        <v>85</v>
      </c>
      <c r="AY401" s="18" t="s">
        <v>166</v>
      </c>
      <c r="BE401" s="260">
        <f>IF(N401="základní",J401,0)</f>
        <v>0</v>
      </c>
      <c r="BF401" s="260">
        <f>IF(N401="snížená",J401,0)</f>
        <v>0</v>
      </c>
      <c r="BG401" s="260">
        <f>IF(N401="zákl. přenesená",J401,0)</f>
        <v>0</v>
      </c>
      <c r="BH401" s="260">
        <f>IF(N401="sníž. přenesená",J401,0)</f>
        <v>0</v>
      </c>
      <c r="BI401" s="260">
        <f>IF(N401="nulová",J401,0)</f>
        <v>0</v>
      </c>
      <c r="BJ401" s="18" t="s">
        <v>81</v>
      </c>
      <c r="BK401" s="260">
        <f>ROUND(I401*H401,2)</f>
        <v>0</v>
      </c>
      <c r="BL401" s="18" t="s">
        <v>172</v>
      </c>
      <c r="BM401" s="259" t="s">
        <v>518</v>
      </c>
    </row>
    <row r="402" s="14" customFormat="1">
      <c r="A402" s="14"/>
      <c r="B402" s="272"/>
      <c r="C402" s="273"/>
      <c r="D402" s="263" t="s">
        <v>174</v>
      </c>
      <c r="E402" s="274" t="s">
        <v>1</v>
      </c>
      <c r="F402" s="275" t="s">
        <v>519</v>
      </c>
      <c r="G402" s="273"/>
      <c r="H402" s="276">
        <v>4</v>
      </c>
      <c r="I402" s="277"/>
      <c r="J402" s="273"/>
      <c r="K402" s="273"/>
      <c r="L402" s="278"/>
      <c r="M402" s="279"/>
      <c r="N402" s="280"/>
      <c r="O402" s="280"/>
      <c r="P402" s="280"/>
      <c r="Q402" s="280"/>
      <c r="R402" s="280"/>
      <c r="S402" s="280"/>
      <c r="T402" s="281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82" t="s">
        <v>174</v>
      </c>
      <c r="AU402" s="282" t="s">
        <v>85</v>
      </c>
      <c r="AV402" s="14" t="s">
        <v>85</v>
      </c>
      <c r="AW402" s="14" t="s">
        <v>32</v>
      </c>
      <c r="AX402" s="14" t="s">
        <v>77</v>
      </c>
      <c r="AY402" s="282" t="s">
        <v>166</v>
      </c>
    </row>
    <row r="403" s="13" customFormat="1">
      <c r="A403" s="13"/>
      <c r="B403" s="261"/>
      <c r="C403" s="262"/>
      <c r="D403" s="263" t="s">
        <v>174</v>
      </c>
      <c r="E403" s="264" t="s">
        <v>1</v>
      </c>
      <c r="F403" s="265" t="s">
        <v>520</v>
      </c>
      <c r="G403" s="262"/>
      <c r="H403" s="264" t="s">
        <v>1</v>
      </c>
      <c r="I403" s="266"/>
      <c r="J403" s="262"/>
      <c r="K403" s="262"/>
      <c r="L403" s="267"/>
      <c r="M403" s="268"/>
      <c r="N403" s="269"/>
      <c r="O403" s="269"/>
      <c r="P403" s="269"/>
      <c r="Q403" s="269"/>
      <c r="R403" s="269"/>
      <c r="S403" s="269"/>
      <c r="T403" s="27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71" t="s">
        <v>174</v>
      </c>
      <c r="AU403" s="271" t="s">
        <v>85</v>
      </c>
      <c r="AV403" s="13" t="s">
        <v>81</v>
      </c>
      <c r="AW403" s="13" t="s">
        <v>32</v>
      </c>
      <c r="AX403" s="13" t="s">
        <v>77</v>
      </c>
      <c r="AY403" s="271" t="s">
        <v>166</v>
      </c>
    </row>
    <row r="404" s="14" customFormat="1">
      <c r="A404" s="14"/>
      <c r="B404" s="272"/>
      <c r="C404" s="273"/>
      <c r="D404" s="263" t="s">
        <v>174</v>
      </c>
      <c r="E404" s="274" t="s">
        <v>1</v>
      </c>
      <c r="F404" s="275" t="s">
        <v>521</v>
      </c>
      <c r="G404" s="273"/>
      <c r="H404" s="276">
        <v>1</v>
      </c>
      <c r="I404" s="277"/>
      <c r="J404" s="273"/>
      <c r="K404" s="273"/>
      <c r="L404" s="278"/>
      <c r="M404" s="279"/>
      <c r="N404" s="280"/>
      <c r="O404" s="280"/>
      <c r="P404" s="280"/>
      <c r="Q404" s="280"/>
      <c r="R404" s="280"/>
      <c r="S404" s="280"/>
      <c r="T404" s="281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82" t="s">
        <v>174</v>
      </c>
      <c r="AU404" s="282" t="s">
        <v>85</v>
      </c>
      <c r="AV404" s="14" t="s">
        <v>85</v>
      </c>
      <c r="AW404" s="14" t="s">
        <v>32</v>
      </c>
      <c r="AX404" s="14" t="s">
        <v>77</v>
      </c>
      <c r="AY404" s="282" t="s">
        <v>166</v>
      </c>
    </row>
    <row r="405" s="13" customFormat="1">
      <c r="A405" s="13"/>
      <c r="B405" s="261"/>
      <c r="C405" s="262"/>
      <c r="D405" s="263" t="s">
        <v>174</v>
      </c>
      <c r="E405" s="264" t="s">
        <v>1</v>
      </c>
      <c r="F405" s="265" t="s">
        <v>522</v>
      </c>
      <c r="G405" s="262"/>
      <c r="H405" s="264" t="s">
        <v>1</v>
      </c>
      <c r="I405" s="266"/>
      <c r="J405" s="262"/>
      <c r="K405" s="262"/>
      <c r="L405" s="267"/>
      <c r="M405" s="268"/>
      <c r="N405" s="269"/>
      <c r="O405" s="269"/>
      <c r="P405" s="269"/>
      <c r="Q405" s="269"/>
      <c r="R405" s="269"/>
      <c r="S405" s="269"/>
      <c r="T405" s="27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71" t="s">
        <v>174</v>
      </c>
      <c r="AU405" s="271" t="s">
        <v>85</v>
      </c>
      <c r="AV405" s="13" t="s">
        <v>81</v>
      </c>
      <c r="AW405" s="13" t="s">
        <v>32</v>
      </c>
      <c r="AX405" s="13" t="s">
        <v>77</v>
      </c>
      <c r="AY405" s="271" t="s">
        <v>166</v>
      </c>
    </row>
    <row r="406" s="14" customFormat="1">
      <c r="A406" s="14"/>
      <c r="B406" s="272"/>
      <c r="C406" s="273"/>
      <c r="D406" s="263" t="s">
        <v>174</v>
      </c>
      <c r="E406" s="274" t="s">
        <v>1</v>
      </c>
      <c r="F406" s="275" t="s">
        <v>521</v>
      </c>
      <c r="G406" s="273"/>
      <c r="H406" s="276">
        <v>1</v>
      </c>
      <c r="I406" s="277"/>
      <c r="J406" s="273"/>
      <c r="K406" s="273"/>
      <c r="L406" s="278"/>
      <c r="M406" s="279"/>
      <c r="N406" s="280"/>
      <c r="O406" s="280"/>
      <c r="P406" s="280"/>
      <c r="Q406" s="280"/>
      <c r="R406" s="280"/>
      <c r="S406" s="280"/>
      <c r="T406" s="281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82" t="s">
        <v>174</v>
      </c>
      <c r="AU406" s="282" t="s">
        <v>85</v>
      </c>
      <c r="AV406" s="14" t="s">
        <v>85</v>
      </c>
      <c r="AW406" s="14" t="s">
        <v>32</v>
      </c>
      <c r="AX406" s="14" t="s">
        <v>77</v>
      </c>
      <c r="AY406" s="282" t="s">
        <v>166</v>
      </c>
    </row>
    <row r="407" s="13" customFormat="1">
      <c r="A407" s="13"/>
      <c r="B407" s="261"/>
      <c r="C407" s="262"/>
      <c r="D407" s="263" t="s">
        <v>174</v>
      </c>
      <c r="E407" s="264" t="s">
        <v>1</v>
      </c>
      <c r="F407" s="265" t="s">
        <v>523</v>
      </c>
      <c r="G407" s="262"/>
      <c r="H407" s="264" t="s">
        <v>1</v>
      </c>
      <c r="I407" s="266"/>
      <c r="J407" s="262"/>
      <c r="K407" s="262"/>
      <c r="L407" s="267"/>
      <c r="M407" s="268"/>
      <c r="N407" s="269"/>
      <c r="O407" s="269"/>
      <c r="P407" s="269"/>
      <c r="Q407" s="269"/>
      <c r="R407" s="269"/>
      <c r="S407" s="269"/>
      <c r="T407" s="270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71" t="s">
        <v>174</v>
      </c>
      <c r="AU407" s="271" t="s">
        <v>85</v>
      </c>
      <c r="AV407" s="13" t="s">
        <v>81</v>
      </c>
      <c r="AW407" s="13" t="s">
        <v>32</v>
      </c>
      <c r="AX407" s="13" t="s">
        <v>77</v>
      </c>
      <c r="AY407" s="271" t="s">
        <v>166</v>
      </c>
    </row>
    <row r="408" s="13" customFormat="1">
      <c r="A408" s="13"/>
      <c r="B408" s="261"/>
      <c r="C408" s="262"/>
      <c r="D408" s="263" t="s">
        <v>174</v>
      </c>
      <c r="E408" s="264" t="s">
        <v>1</v>
      </c>
      <c r="F408" s="265" t="s">
        <v>524</v>
      </c>
      <c r="G408" s="262"/>
      <c r="H408" s="264" t="s">
        <v>1</v>
      </c>
      <c r="I408" s="266"/>
      <c r="J408" s="262"/>
      <c r="K408" s="262"/>
      <c r="L408" s="267"/>
      <c r="M408" s="268"/>
      <c r="N408" s="269"/>
      <c r="O408" s="269"/>
      <c r="P408" s="269"/>
      <c r="Q408" s="269"/>
      <c r="R408" s="269"/>
      <c r="S408" s="269"/>
      <c r="T408" s="270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71" t="s">
        <v>174</v>
      </c>
      <c r="AU408" s="271" t="s">
        <v>85</v>
      </c>
      <c r="AV408" s="13" t="s">
        <v>81</v>
      </c>
      <c r="AW408" s="13" t="s">
        <v>32</v>
      </c>
      <c r="AX408" s="13" t="s">
        <v>77</v>
      </c>
      <c r="AY408" s="271" t="s">
        <v>166</v>
      </c>
    </row>
    <row r="409" s="14" customFormat="1">
      <c r="A409" s="14"/>
      <c r="B409" s="272"/>
      <c r="C409" s="273"/>
      <c r="D409" s="263" t="s">
        <v>174</v>
      </c>
      <c r="E409" s="274" t="s">
        <v>1</v>
      </c>
      <c r="F409" s="275" t="s">
        <v>525</v>
      </c>
      <c r="G409" s="273"/>
      <c r="H409" s="276">
        <v>0.30599999999999999</v>
      </c>
      <c r="I409" s="277"/>
      <c r="J409" s="273"/>
      <c r="K409" s="273"/>
      <c r="L409" s="278"/>
      <c r="M409" s="279"/>
      <c r="N409" s="280"/>
      <c r="O409" s="280"/>
      <c r="P409" s="280"/>
      <c r="Q409" s="280"/>
      <c r="R409" s="280"/>
      <c r="S409" s="280"/>
      <c r="T409" s="28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82" t="s">
        <v>174</v>
      </c>
      <c r="AU409" s="282" t="s">
        <v>85</v>
      </c>
      <c r="AV409" s="14" t="s">
        <v>85</v>
      </c>
      <c r="AW409" s="14" t="s">
        <v>32</v>
      </c>
      <c r="AX409" s="14" t="s">
        <v>77</v>
      </c>
      <c r="AY409" s="282" t="s">
        <v>166</v>
      </c>
    </row>
    <row r="410" s="13" customFormat="1">
      <c r="A410" s="13"/>
      <c r="B410" s="261"/>
      <c r="C410" s="262"/>
      <c r="D410" s="263" t="s">
        <v>174</v>
      </c>
      <c r="E410" s="264" t="s">
        <v>1</v>
      </c>
      <c r="F410" s="265" t="s">
        <v>526</v>
      </c>
      <c r="G410" s="262"/>
      <c r="H410" s="264" t="s">
        <v>1</v>
      </c>
      <c r="I410" s="266"/>
      <c r="J410" s="262"/>
      <c r="K410" s="262"/>
      <c r="L410" s="267"/>
      <c r="M410" s="268"/>
      <c r="N410" s="269"/>
      <c r="O410" s="269"/>
      <c r="P410" s="269"/>
      <c r="Q410" s="269"/>
      <c r="R410" s="269"/>
      <c r="S410" s="269"/>
      <c r="T410" s="270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71" t="s">
        <v>174</v>
      </c>
      <c r="AU410" s="271" t="s">
        <v>85</v>
      </c>
      <c r="AV410" s="13" t="s">
        <v>81</v>
      </c>
      <c r="AW410" s="13" t="s">
        <v>32</v>
      </c>
      <c r="AX410" s="13" t="s">
        <v>77</v>
      </c>
      <c r="AY410" s="271" t="s">
        <v>166</v>
      </c>
    </row>
    <row r="411" s="14" customFormat="1">
      <c r="A411" s="14"/>
      <c r="B411" s="272"/>
      <c r="C411" s="273"/>
      <c r="D411" s="263" t="s">
        <v>174</v>
      </c>
      <c r="E411" s="274" t="s">
        <v>1</v>
      </c>
      <c r="F411" s="275" t="s">
        <v>527</v>
      </c>
      <c r="G411" s="273"/>
      <c r="H411" s="276">
        <v>0.23000000000000001</v>
      </c>
      <c r="I411" s="277"/>
      <c r="J411" s="273"/>
      <c r="K411" s="273"/>
      <c r="L411" s="278"/>
      <c r="M411" s="279"/>
      <c r="N411" s="280"/>
      <c r="O411" s="280"/>
      <c r="P411" s="280"/>
      <c r="Q411" s="280"/>
      <c r="R411" s="280"/>
      <c r="S411" s="280"/>
      <c r="T411" s="28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82" t="s">
        <v>174</v>
      </c>
      <c r="AU411" s="282" t="s">
        <v>85</v>
      </c>
      <c r="AV411" s="14" t="s">
        <v>85</v>
      </c>
      <c r="AW411" s="14" t="s">
        <v>32</v>
      </c>
      <c r="AX411" s="14" t="s">
        <v>77</v>
      </c>
      <c r="AY411" s="282" t="s">
        <v>166</v>
      </c>
    </row>
    <row r="412" s="15" customFormat="1">
      <c r="A412" s="15"/>
      <c r="B412" s="283"/>
      <c r="C412" s="284"/>
      <c r="D412" s="263" t="s">
        <v>174</v>
      </c>
      <c r="E412" s="285" t="s">
        <v>1</v>
      </c>
      <c r="F412" s="286" t="s">
        <v>177</v>
      </c>
      <c r="G412" s="284"/>
      <c r="H412" s="287">
        <v>6.5360000000000005</v>
      </c>
      <c r="I412" s="288"/>
      <c r="J412" s="284"/>
      <c r="K412" s="284"/>
      <c r="L412" s="289"/>
      <c r="M412" s="290"/>
      <c r="N412" s="291"/>
      <c r="O412" s="291"/>
      <c r="P412" s="291"/>
      <c r="Q412" s="291"/>
      <c r="R412" s="291"/>
      <c r="S412" s="291"/>
      <c r="T412" s="292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93" t="s">
        <v>174</v>
      </c>
      <c r="AU412" s="293" t="s">
        <v>85</v>
      </c>
      <c r="AV412" s="15" t="s">
        <v>172</v>
      </c>
      <c r="AW412" s="15" t="s">
        <v>32</v>
      </c>
      <c r="AX412" s="15" t="s">
        <v>81</v>
      </c>
      <c r="AY412" s="293" t="s">
        <v>166</v>
      </c>
    </row>
    <row r="413" s="2" customFormat="1" ht="21.75" customHeight="1">
      <c r="A413" s="39"/>
      <c r="B413" s="40"/>
      <c r="C413" s="247" t="s">
        <v>373</v>
      </c>
      <c r="D413" s="247" t="s">
        <v>168</v>
      </c>
      <c r="E413" s="248" t="s">
        <v>528</v>
      </c>
      <c r="F413" s="249" t="s">
        <v>529</v>
      </c>
      <c r="G413" s="250" t="s">
        <v>233</v>
      </c>
      <c r="H413" s="251">
        <v>6.5999999999999996</v>
      </c>
      <c r="I413" s="252"/>
      <c r="J413" s="253">
        <f>ROUND(I413*H413,2)</f>
        <v>0</v>
      </c>
      <c r="K413" s="254"/>
      <c r="L413" s="45"/>
      <c r="M413" s="255" t="s">
        <v>1</v>
      </c>
      <c r="N413" s="256" t="s">
        <v>42</v>
      </c>
      <c r="O413" s="92"/>
      <c r="P413" s="257">
        <f>O413*H413</f>
        <v>0</v>
      </c>
      <c r="Q413" s="257">
        <v>0</v>
      </c>
      <c r="R413" s="257">
        <f>Q413*H413</f>
        <v>0</v>
      </c>
      <c r="S413" s="257">
        <v>0.029999999999999999</v>
      </c>
      <c r="T413" s="258">
        <f>S413*H413</f>
        <v>0.19799999999999998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59" t="s">
        <v>172</v>
      </c>
      <c r="AT413" s="259" t="s">
        <v>168</v>
      </c>
      <c r="AU413" s="259" t="s">
        <v>85</v>
      </c>
      <c r="AY413" s="18" t="s">
        <v>166</v>
      </c>
      <c r="BE413" s="260">
        <f>IF(N413="základní",J413,0)</f>
        <v>0</v>
      </c>
      <c r="BF413" s="260">
        <f>IF(N413="snížená",J413,0)</f>
        <v>0</v>
      </c>
      <c r="BG413" s="260">
        <f>IF(N413="zákl. přenesená",J413,0)</f>
        <v>0</v>
      </c>
      <c r="BH413" s="260">
        <f>IF(N413="sníž. přenesená",J413,0)</f>
        <v>0</v>
      </c>
      <c r="BI413" s="260">
        <f>IF(N413="nulová",J413,0)</f>
        <v>0</v>
      </c>
      <c r="BJ413" s="18" t="s">
        <v>81</v>
      </c>
      <c r="BK413" s="260">
        <f>ROUND(I413*H413,2)</f>
        <v>0</v>
      </c>
      <c r="BL413" s="18" t="s">
        <v>172</v>
      </c>
      <c r="BM413" s="259" t="s">
        <v>530</v>
      </c>
    </row>
    <row r="414" s="13" customFormat="1">
      <c r="A414" s="13"/>
      <c r="B414" s="261"/>
      <c r="C414" s="262"/>
      <c r="D414" s="263" t="s">
        <v>174</v>
      </c>
      <c r="E414" s="264" t="s">
        <v>1</v>
      </c>
      <c r="F414" s="265" t="s">
        <v>531</v>
      </c>
      <c r="G414" s="262"/>
      <c r="H414" s="264" t="s">
        <v>1</v>
      </c>
      <c r="I414" s="266"/>
      <c r="J414" s="262"/>
      <c r="K414" s="262"/>
      <c r="L414" s="267"/>
      <c r="M414" s="268"/>
      <c r="N414" s="269"/>
      <c r="O414" s="269"/>
      <c r="P414" s="269"/>
      <c r="Q414" s="269"/>
      <c r="R414" s="269"/>
      <c r="S414" s="269"/>
      <c r="T414" s="270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71" t="s">
        <v>174</v>
      </c>
      <c r="AU414" s="271" t="s">
        <v>85</v>
      </c>
      <c r="AV414" s="13" t="s">
        <v>81</v>
      </c>
      <c r="AW414" s="13" t="s">
        <v>32</v>
      </c>
      <c r="AX414" s="13" t="s">
        <v>77</v>
      </c>
      <c r="AY414" s="271" t="s">
        <v>166</v>
      </c>
    </row>
    <row r="415" s="14" customFormat="1">
      <c r="A415" s="14"/>
      <c r="B415" s="272"/>
      <c r="C415" s="273"/>
      <c r="D415" s="263" t="s">
        <v>174</v>
      </c>
      <c r="E415" s="274" t="s">
        <v>1</v>
      </c>
      <c r="F415" s="275" t="s">
        <v>532</v>
      </c>
      <c r="G415" s="273"/>
      <c r="H415" s="276">
        <v>6.5999999999999996</v>
      </c>
      <c r="I415" s="277"/>
      <c r="J415" s="273"/>
      <c r="K415" s="273"/>
      <c r="L415" s="278"/>
      <c r="M415" s="279"/>
      <c r="N415" s="280"/>
      <c r="O415" s="280"/>
      <c r="P415" s="280"/>
      <c r="Q415" s="280"/>
      <c r="R415" s="280"/>
      <c r="S415" s="280"/>
      <c r="T415" s="28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82" t="s">
        <v>174</v>
      </c>
      <c r="AU415" s="282" t="s">
        <v>85</v>
      </c>
      <c r="AV415" s="14" t="s">
        <v>85</v>
      </c>
      <c r="AW415" s="14" t="s">
        <v>32</v>
      </c>
      <c r="AX415" s="14" t="s">
        <v>77</v>
      </c>
      <c r="AY415" s="282" t="s">
        <v>166</v>
      </c>
    </row>
    <row r="416" s="15" customFormat="1">
      <c r="A416" s="15"/>
      <c r="B416" s="283"/>
      <c r="C416" s="284"/>
      <c r="D416" s="263" t="s">
        <v>174</v>
      </c>
      <c r="E416" s="285" t="s">
        <v>1</v>
      </c>
      <c r="F416" s="286" t="s">
        <v>177</v>
      </c>
      <c r="G416" s="284"/>
      <c r="H416" s="287">
        <v>6.5999999999999996</v>
      </c>
      <c r="I416" s="288"/>
      <c r="J416" s="284"/>
      <c r="K416" s="284"/>
      <c r="L416" s="289"/>
      <c r="M416" s="290"/>
      <c r="N416" s="291"/>
      <c r="O416" s="291"/>
      <c r="P416" s="291"/>
      <c r="Q416" s="291"/>
      <c r="R416" s="291"/>
      <c r="S416" s="291"/>
      <c r="T416" s="292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93" t="s">
        <v>174</v>
      </c>
      <c r="AU416" s="293" t="s">
        <v>85</v>
      </c>
      <c r="AV416" s="15" t="s">
        <v>172</v>
      </c>
      <c r="AW416" s="15" t="s">
        <v>32</v>
      </c>
      <c r="AX416" s="15" t="s">
        <v>81</v>
      </c>
      <c r="AY416" s="293" t="s">
        <v>166</v>
      </c>
    </row>
    <row r="417" s="2" customFormat="1" ht="21.75" customHeight="1">
      <c r="A417" s="39"/>
      <c r="B417" s="40"/>
      <c r="C417" s="247" t="s">
        <v>533</v>
      </c>
      <c r="D417" s="247" t="s">
        <v>168</v>
      </c>
      <c r="E417" s="248" t="s">
        <v>534</v>
      </c>
      <c r="F417" s="249" t="s">
        <v>535</v>
      </c>
      <c r="G417" s="250" t="s">
        <v>171</v>
      </c>
      <c r="H417" s="251">
        <v>17.532</v>
      </c>
      <c r="I417" s="252"/>
      <c r="J417" s="253">
        <f>ROUND(I417*H417,2)</f>
        <v>0</v>
      </c>
      <c r="K417" s="254"/>
      <c r="L417" s="45"/>
      <c r="M417" s="255" t="s">
        <v>1</v>
      </c>
      <c r="N417" s="256" t="s">
        <v>42</v>
      </c>
      <c r="O417" s="92"/>
      <c r="P417" s="257">
        <f>O417*H417</f>
        <v>0</v>
      </c>
      <c r="Q417" s="257">
        <v>0</v>
      </c>
      <c r="R417" s="257">
        <f>Q417*H417</f>
        <v>0</v>
      </c>
      <c r="S417" s="257">
        <v>2.2000000000000002</v>
      </c>
      <c r="T417" s="258">
        <f>S417*H417</f>
        <v>38.570400000000006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59" t="s">
        <v>172</v>
      </c>
      <c r="AT417" s="259" t="s">
        <v>168</v>
      </c>
      <c r="AU417" s="259" t="s">
        <v>85</v>
      </c>
      <c r="AY417" s="18" t="s">
        <v>166</v>
      </c>
      <c r="BE417" s="260">
        <f>IF(N417="základní",J417,0)</f>
        <v>0</v>
      </c>
      <c r="BF417" s="260">
        <f>IF(N417="snížená",J417,0)</f>
        <v>0</v>
      </c>
      <c r="BG417" s="260">
        <f>IF(N417="zákl. přenesená",J417,0)</f>
        <v>0</v>
      </c>
      <c r="BH417" s="260">
        <f>IF(N417="sníž. přenesená",J417,0)</f>
        <v>0</v>
      </c>
      <c r="BI417" s="260">
        <f>IF(N417="nulová",J417,0)</f>
        <v>0</v>
      </c>
      <c r="BJ417" s="18" t="s">
        <v>81</v>
      </c>
      <c r="BK417" s="260">
        <f>ROUND(I417*H417,2)</f>
        <v>0</v>
      </c>
      <c r="BL417" s="18" t="s">
        <v>172</v>
      </c>
      <c r="BM417" s="259" t="s">
        <v>536</v>
      </c>
    </row>
    <row r="418" s="14" customFormat="1">
      <c r="A418" s="14"/>
      <c r="B418" s="272"/>
      <c r="C418" s="273"/>
      <c r="D418" s="263" t="s">
        <v>174</v>
      </c>
      <c r="E418" s="274" t="s">
        <v>1</v>
      </c>
      <c r="F418" s="275" t="s">
        <v>537</v>
      </c>
      <c r="G418" s="273"/>
      <c r="H418" s="276">
        <v>17.532</v>
      </c>
      <c r="I418" s="277"/>
      <c r="J418" s="273"/>
      <c r="K418" s="273"/>
      <c r="L418" s="278"/>
      <c r="M418" s="279"/>
      <c r="N418" s="280"/>
      <c r="O418" s="280"/>
      <c r="P418" s="280"/>
      <c r="Q418" s="280"/>
      <c r="R418" s="280"/>
      <c r="S418" s="280"/>
      <c r="T418" s="281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82" t="s">
        <v>174</v>
      </c>
      <c r="AU418" s="282" t="s">
        <v>85</v>
      </c>
      <c r="AV418" s="14" t="s">
        <v>85</v>
      </c>
      <c r="AW418" s="14" t="s">
        <v>32</v>
      </c>
      <c r="AX418" s="14" t="s">
        <v>77</v>
      </c>
      <c r="AY418" s="282" t="s">
        <v>166</v>
      </c>
    </row>
    <row r="419" s="13" customFormat="1">
      <c r="A419" s="13"/>
      <c r="B419" s="261"/>
      <c r="C419" s="262"/>
      <c r="D419" s="263" t="s">
        <v>174</v>
      </c>
      <c r="E419" s="264" t="s">
        <v>1</v>
      </c>
      <c r="F419" s="265" t="s">
        <v>538</v>
      </c>
      <c r="G419" s="262"/>
      <c r="H419" s="264" t="s">
        <v>1</v>
      </c>
      <c r="I419" s="266"/>
      <c r="J419" s="262"/>
      <c r="K419" s="262"/>
      <c r="L419" s="267"/>
      <c r="M419" s="268"/>
      <c r="N419" s="269"/>
      <c r="O419" s="269"/>
      <c r="P419" s="269"/>
      <c r="Q419" s="269"/>
      <c r="R419" s="269"/>
      <c r="S419" s="269"/>
      <c r="T419" s="27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71" t="s">
        <v>174</v>
      </c>
      <c r="AU419" s="271" t="s">
        <v>85</v>
      </c>
      <c r="AV419" s="13" t="s">
        <v>81</v>
      </c>
      <c r="AW419" s="13" t="s">
        <v>32</v>
      </c>
      <c r="AX419" s="13" t="s">
        <v>77</v>
      </c>
      <c r="AY419" s="271" t="s">
        <v>166</v>
      </c>
    </row>
    <row r="420" s="15" customFormat="1">
      <c r="A420" s="15"/>
      <c r="B420" s="283"/>
      <c r="C420" s="284"/>
      <c r="D420" s="263" t="s">
        <v>174</v>
      </c>
      <c r="E420" s="285" t="s">
        <v>1</v>
      </c>
      <c r="F420" s="286" t="s">
        <v>177</v>
      </c>
      <c r="G420" s="284"/>
      <c r="H420" s="287">
        <v>17.532</v>
      </c>
      <c r="I420" s="288"/>
      <c r="J420" s="284"/>
      <c r="K420" s="284"/>
      <c r="L420" s="289"/>
      <c r="M420" s="290"/>
      <c r="N420" s="291"/>
      <c r="O420" s="291"/>
      <c r="P420" s="291"/>
      <c r="Q420" s="291"/>
      <c r="R420" s="291"/>
      <c r="S420" s="291"/>
      <c r="T420" s="292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93" t="s">
        <v>174</v>
      </c>
      <c r="AU420" s="293" t="s">
        <v>85</v>
      </c>
      <c r="AV420" s="15" t="s">
        <v>172</v>
      </c>
      <c r="AW420" s="15" t="s">
        <v>32</v>
      </c>
      <c r="AX420" s="15" t="s">
        <v>81</v>
      </c>
      <c r="AY420" s="293" t="s">
        <v>166</v>
      </c>
    </row>
    <row r="421" s="2" customFormat="1" ht="21.75" customHeight="1">
      <c r="A421" s="39"/>
      <c r="B421" s="40"/>
      <c r="C421" s="247" t="s">
        <v>539</v>
      </c>
      <c r="D421" s="247" t="s">
        <v>168</v>
      </c>
      <c r="E421" s="248" t="s">
        <v>540</v>
      </c>
      <c r="F421" s="249" t="s">
        <v>541</v>
      </c>
      <c r="G421" s="250" t="s">
        <v>171</v>
      </c>
      <c r="H421" s="251">
        <v>17.532</v>
      </c>
      <c r="I421" s="252"/>
      <c r="J421" s="253">
        <f>ROUND(I421*H421,2)</f>
        <v>0</v>
      </c>
      <c r="K421" s="254"/>
      <c r="L421" s="45"/>
      <c r="M421" s="255" t="s">
        <v>1</v>
      </c>
      <c r="N421" s="256" t="s">
        <v>42</v>
      </c>
      <c r="O421" s="92"/>
      <c r="P421" s="257">
        <f>O421*H421</f>
        <v>0</v>
      </c>
      <c r="Q421" s="257">
        <v>0</v>
      </c>
      <c r="R421" s="257">
        <f>Q421*H421</f>
        <v>0</v>
      </c>
      <c r="S421" s="257">
        <v>1.3999999999999999</v>
      </c>
      <c r="T421" s="258">
        <f>S421*H421</f>
        <v>24.544799999999999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59" t="s">
        <v>172</v>
      </c>
      <c r="AT421" s="259" t="s">
        <v>168</v>
      </c>
      <c r="AU421" s="259" t="s">
        <v>85</v>
      </c>
      <c r="AY421" s="18" t="s">
        <v>166</v>
      </c>
      <c r="BE421" s="260">
        <f>IF(N421="základní",J421,0)</f>
        <v>0</v>
      </c>
      <c r="BF421" s="260">
        <f>IF(N421="snížená",J421,0)</f>
        <v>0</v>
      </c>
      <c r="BG421" s="260">
        <f>IF(N421="zákl. přenesená",J421,0)</f>
        <v>0</v>
      </c>
      <c r="BH421" s="260">
        <f>IF(N421="sníž. přenesená",J421,0)</f>
        <v>0</v>
      </c>
      <c r="BI421" s="260">
        <f>IF(N421="nulová",J421,0)</f>
        <v>0</v>
      </c>
      <c r="BJ421" s="18" t="s">
        <v>81</v>
      </c>
      <c r="BK421" s="260">
        <f>ROUND(I421*H421,2)</f>
        <v>0</v>
      </c>
      <c r="BL421" s="18" t="s">
        <v>172</v>
      </c>
      <c r="BM421" s="259" t="s">
        <v>542</v>
      </c>
    </row>
    <row r="422" s="14" customFormat="1">
      <c r="A422" s="14"/>
      <c r="B422" s="272"/>
      <c r="C422" s="273"/>
      <c r="D422" s="263" t="s">
        <v>174</v>
      </c>
      <c r="E422" s="274" t="s">
        <v>1</v>
      </c>
      <c r="F422" s="275" t="s">
        <v>537</v>
      </c>
      <c r="G422" s="273"/>
      <c r="H422" s="276">
        <v>17.532</v>
      </c>
      <c r="I422" s="277"/>
      <c r="J422" s="273"/>
      <c r="K422" s="273"/>
      <c r="L422" s="278"/>
      <c r="M422" s="279"/>
      <c r="N422" s="280"/>
      <c r="O422" s="280"/>
      <c r="P422" s="280"/>
      <c r="Q422" s="280"/>
      <c r="R422" s="280"/>
      <c r="S422" s="280"/>
      <c r="T422" s="28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82" t="s">
        <v>174</v>
      </c>
      <c r="AU422" s="282" t="s">
        <v>85</v>
      </c>
      <c r="AV422" s="14" t="s">
        <v>85</v>
      </c>
      <c r="AW422" s="14" t="s">
        <v>32</v>
      </c>
      <c r="AX422" s="14" t="s">
        <v>77</v>
      </c>
      <c r="AY422" s="282" t="s">
        <v>166</v>
      </c>
    </row>
    <row r="423" s="13" customFormat="1">
      <c r="A423" s="13"/>
      <c r="B423" s="261"/>
      <c r="C423" s="262"/>
      <c r="D423" s="263" t="s">
        <v>174</v>
      </c>
      <c r="E423" s="264" t="s">
        <v>1</v>
      </c>
      <c r="F423" s="265" t="s">
        <v>538</v>
      </c>
      <c r="G423" s="262"/>
      <c r="H423" s="264" t="s">
        <v>1</v>
      </c>
      <c r="I423" s="266"/>
      <c r="J423" s="262"/>
      <c r="K423" s="262"/>
      <c r="L423" s="267"/>
      <c r="M423" s="268"/>
      <c r="N423" s="269"/>
      <c r="O423" s="269"/>
      <c r="P423" s="269"/>
      <c r="Q423" s="269"/>
      <c r="R423" s="269"/>
      <c r="S423" s="269"/>
      <c r="T423" s="270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71" t="s">
        <v>174</v>
      </c>
      <c r="AU423" s="271" t="s">
        <v>85</v>
      </c>
      <c r="AV423" s="13" t="s">
        <v>81</v>
      </c>
      <c r="AW423" s="13" t="s">
        <v>32</v>
      </c>
      <c r="AX423" s="13" t="s">
        <v>77</v>
      </c>
      <c r="AY423" s="271" t="s">
        <v>166</v>
      </c>
    </row>
    <row r="424" s="15" customFormat="1">
      <c r="A424" s="15"/>
      <c r="B424" s="283"/>
      <c r="C424" s="284"/>
      <c r="D424" s="263" t="s">
        <v>174</v>
      </c>
      <c r="E424" s="285" t="s">
        <v>1</v>
      </c>
      <c r="F424" s="286" t="s">
        <v>177</v>
      </c>
      <c r="G424" s="284"/>
      <c r="H424" s="287">
        <v>17.532</v>
      </c>
      <c r="I424" s="288"/>
      <c r="J424" s="284"/>
      <c r="K424" s="284"/>
      <c r="L424" s="289"/>
      <c r="M424" s="290"/>
      <c r="N424" s="291"/>
      <c r="O424" s="291"/>
      <c r="P424" s="291"/>
      <c r="Q424" s="291"/>
      <c r="R424" s="291"/>
      <c r="S424" s="291"/>
      <c r="T424" s="292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93" t="s">
        <v>174</v>
      </c>
      <c r="AU424" s="293" t="s">
        <v>85</v>
      </c>
      <c r="AV424" s="15" t="s">
        <v>172</v>
      </c>
      <c r="AW424" s="15" t="s">
        <v>32</v>
      </c>
      <c r="AX424" s="15" t="s">
        <v>81</v>
      </c>
      <c r="AY424" s="293" t="s">
        <v>166</v>
      </c>
    </row>
    <row r="425" s="2" customFormat="1" ht="16.5" customHeight="1">
      <c r="A425" s="39"/>
      <c r="B425" s="40"/>
      <c r="C425" s="247" t="s">
        <v>543</v>
      </c>
      <c r="D425" s="247" t="s">
        <v>168</v>
      </c>
      <c r="E425" s="248" t="s">
        <v>544</v>
      </c>
      <c r="F425" s="249" t="s">
        <v>545</v>
      </c>
      <c r="G425" s="250" t="s">
        <v>242</v>
      </c>
      <c r="H425" s="251">
        <v>12.805</v>
      </c>
      <c r="I425" s="252"/>
      <c r="J425" s="253">
        <f>ROUND(I425*H425,2)</f>
        <v>0</v>
      </c>
      <c r="K425" s="254"/>
      <c r="L425" s="45"/>
      <c r="M425" s="255" t="s">
        <v>1</v>
      </c>
      <c r="N425" s="256" t="s">
        <v>42</v>
      </c>
      <c r="O425" s="92"/>
      <c r="P425" s="257">
        <f>O425*H425</f>
        <v>0</v>
      </c>
      <c r="Q425" s="257">
        <v>0</v>
      </c>
      <c r="R425" s="257">
        <f>Q425*H425</f>
        <v>0</v>
      </c>
      <c r="S425" s="257">
        <v>0.075999999999999998</v>
      </c>
      <c r="T425" s="258">
        <f>S425*H425</f>
        <v>0.97317999999999993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59" t="s">
        <v>172</v>
      </c>
      <c r="AT425" s="259" t="s">
        <v>168</v>
      </c>
      <c r="AU425" s="259" t="s">
        <v>85</v>
      </c>
      <c r="AY425" s="18" t="s">
        <v>166</v>
      </c>
      <c r="BE425" s="260">
        <f>IF(N425="základní",J425,0)</f>
        <v>0</v>
      </c>
      <c r="BF425" s="260">
        <f>IF(N425="snížená",J425,0)</f>
        <v>0</v>
      </c>
      <c r="BG425" s="260">
        <f>IF(N425="zákl. přenesená",J425,0)</f>
        <v>0</v>
      </c>
      <c r="BH425" s="260">
        <f>IF(N425="sníž. přenesená",J425,0)</f>
        <v>0</v>
      </c>
      <c r="BI425" s="260">
        <f>IF(N425="nulová",J425,0)</f>
        <v>0</v>
      </c>
      <c r="BJ425" s="18" t="s">
        <v>81</v>
      </c>
      <c r="BK425" s="260">
        <f>ROUND(I425*H425,2)</f>
        <v>0</v>
      </c>
      <c r="BL425" s="18" t="s">
        <v>172</v>
      </c>
      <c r="BM425" s="259" t="s">
        <v>546</v>
      </c>
    </row>
    <row r="426" s="14" customFormat="1">
      <c r="A426" s="14"/>
      <c r="B426" s="272"/>
      <c r="C426" s="273"/>
      <c r="D426" s="263" t="s">
        <v>174</v>
      </c>
      <c r="E426" s="274" t="s">
        <v>1</v>
      </c>
      <c r="F426" s="275" t="s">
        <v>547</v>
      </c>
      <c r="G426" s="273"/>
      <c r="H426" s="276">
        <v>1.7729999999999999</v>
      </c>
      <c r="I426" s="277"/>
      <c r="J426" s="273"/>
      <c r="K426" s="273"/>
      <c r="L426" s="278"/>
      <c r="M426" s="279"/>
      <c r="N426" s="280"/>
      <c r="O426" s="280"/>
      <c r="P426" s="280"/>
      <c r="Q426" s="280"/>
      <c r="R426" s="280"/>
      <c r="S426" s="280"/>
      <c r="T426" s="28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82" t="s">
        <v>174</v>
      </c>
      <c r="AU426" s="282" t="s">
        <v>85</v>
      </c>
      <c r="AV426" s="14" t="s">
        <v>85</v>
      </c>
      <c r="AW426" s="14" t="s">
        <v>32</v>
      </c>
      <c r="AX426" s="14" t="s">
        <v>77</v>
      </c>
      <c r="AY426" s="282" t="s">
        <v>166</v>
      </c>
    </row>
    <row r="427" s="14" customFormat="1">
      <c r="A427" s="14"/>
      <c r="B427" s="272"/>
      <c r="C427" s="273"/>
      <c r="D427" s="263" t="s">
        <v>174</v>
      </c>
      <c r="E427" s="274" t="s">
        <v>1</v>
      </c>
      <c r="F427" s="275" t="s">
        <v>548</v>
      </c>
      <c r="G427" s="273"/>
      <c r="H427" s="276">
        <v>1.97</v>
      </c>
      <c r="I427" s="277"/>
      <c r="J427" s="273"/>
      <c r="K427" s="273"/>
      <c r="L427" s="278"/>
      <c r="M427" s="279"/>
      <c r="N427" s="280"/>
      <c r="O427" s="280"/>
      <c r="P427" s="280"/>
      <c r="Q427" s="280"/>
      <c r="R427" s="280"/>
      <c r="S427" s="280"/>
      <c r="T427" s="28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82" t="s">
        <v>174</v>
      </c>
      <c r="AU427" s="282" t="s">
        <v>85</v>
      </c>
      <c r="AV427" s="14" t="s">
        <v>85</v>
      </c>
      <c r="AW427" s="14" t="s">
        <v>32</v>
      </c>
      <c r="AX427" s="14" t="s">
        <v>77</v>
      </c>
      <c r="AY427" s="282" t="s">
        <v>166</v>
      </c>
    </row>
    <row r="428" s="14" customFormat="1">
      <c r="A428" s="14"/>
      <c r="B428" s="272"/>
      <c r="C428" s="273"/>
      <c r="D428" s="263" t="s">
        <v>174</v>
      </c>
      <c r="E428" s="274" t="s">
        <v>1</v>
      </c>
      <c r="F428" s="275" t="s">
        <v>549</v>
      </c>
      <c r="G428" s="273"/>
      <c r="H428" s="276">
        <v>7.8799999999999999</v>
      </c>
      <c r="I428" s="277"/>
      <c r="J428" s="273"/>
      <c r="K428" s="273"/>
      <c r="L428" s="278"/>
      <c r="M428" s="279"/>
      <c r="N428" s="280"/>
      <c r="O428" s="280"/>
      <c r="P428" s="280"/>
      <c r="Q428" s="280"/>
      <c r="R428" s="280"/>
      <c r="S428" s="280"/>
      <c r="T428" s="281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82" t="s">
        <v>174</v>
      </c>
      <c r="AU428" s="282" t="s">
        <v>85</v>
      </c>
      <c r="AV428" s="14" t="s">
        <v>85</v>
      </c>
      <c r="AW428" s="14" t="s">
        <v>32</v>
      </c>
      <c r="AX428" s="14" t="s">
        <v>77</v>
      </c>
      <c r="AY428" s="282" t="s">
        <v>166</v>
      </c>
    </row>
    <row r="429" s="14" customFormat="1">
      <c r="A429" s="14"/>
      <c r="B429" s="272"/>
      <c r="C429" s="273"/>
      <c r="D429" s="263" t="s">
        <v>174</v>
      </c>
      <c r="E429" s="274" t="s">
        <v>1</v>
      </c>
      <c r="F429" s="275" t="s">
        <v>550</v>
      </c>
      <c r="G429" s="273"/>
      <c r="H429" s="276">
        <v>1.1819999999999999</v>
      </c>
      <c r="I429" s="277"/>
      <c r="J429" s="273"/>
      <c r="K429" s="273"/>
      <c r="L429" s="278"/>
      <c r="M429" s="279"/>
      <c r="N429" s="280"/>
      <c r="O429" s="280"/>
      <c r="P429" s="280"/>
      <c r="Q429" s="280"/>
      <c r="R429" s="280"/>
      <c r="S429" s="280"/>
      <c r="T429" s="281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82" t="s">
        <v>174</v>
      </c>
      <c r="AU429" s="282" t="s">
        <v>85</v>
      </c>
      <c r="AV429" s="14" t="s">
        <v>85</v>
      </c>
      <c r="AW429" s="14" t="s">
        <v>32</v>
      </c>
      <c r="AX429" s="14" t="s">
        <v>77</v>
      </c>
      <c r="AY429" s="282" t="s">
        <v>166</v>
      </c>
    </row>
    <row r="430" s="15" customFormat="1">
      <c r="A430" s="15"/>
      <c r="B430" s="283"/>
      <c r="C430" s="284"/>
      <c r="D430" s="263" t="s">
        <v>174</v>
      </c>
      <c r="E430" s="285" t="s">
        <v>1</v>
      </c>
      <c r="F430" s="286" t="s">
        <v>177</v>
      </c>
      <c r="G430" s="284"/>
      <c r="H430" s="287">
        <v>12.805</v>
      </c>
      <c r="I430" s="288"/>
      <c r="J430" s="284"/>
      <c r="K430" s="284"/>
      <c r="L430" s="289"/>
      <c r="M430" s="290"/>
      <c r="N430" s="291"/>
      <c r="O430" s="291"/>
      <c r="P430" s="291"/>
      <c r="Q430" s="291"/>
      <c r="R430" s="291"/>
      <c r="S430" s="291"/>
      <c r="T430" s="292"/>
      <c r="U430" s="15"/>
      <c r="V430" s="15"/>
      <c r="W430" s="15"/>
      <c r="X430" s="15"/>
      <c r="Y430" s="15"/>
      <c r="Z430" s="15"/>
      <c r="AA430" s="15"/>
      <c r="AB430" s="15"/>
      <c r="AC430" s="15"/>
      <c r="AD430" s="15"/>
      <c r="AE430" s="15"/>
      <c r="AT430" s="293" t="s">
        <v>174</v>
      </c>
      <c r="AU430" s="293" t="s">
        <v>85</v>
      </c>
      <c r="AV430" s="15" t="s">
        <v>172</v>
      </c>
      <c r="AW430" s="15" t="s">
        <v>32</v>
      </c>
      <c r="AX430" s="15" t="s">
        <v>81</v>
      </c>
      <c r="AY430" s="293" t="s">
        <v>166</v>
      </c>
    </row>
    <row r="431" s="2" customFormat="1" ht="21.75" customHeight="1">
      <c r="A431" s="39"/>
      <c r="B431" s="40"/>
      <c r="C431" s="247" t="s">
        <v>551</v>
      </c>
      <c r="D431" s="247" t="s">
        <v>168</v>
      </c>
      <c r="E431" s="248" t="s">
        <v>552</v>
      </c>
      <c r="F431" s="249" t="s">
        <v>553</v>
      </c>
      <c r="G431" s="250" t="s">
        <v>171</v>
      </c>
      <c r="H431" s="251">
        <v>0.84299999999999997</v>
      </c>
      <c r="I431" s="252"/>
      <c r="J431" s="253">
        <f>ROUND(I431*H431,2)</f>
        <v>0</v>
      </c>
      <c r="K431" s="254"/>
      <c r="L431" s="45"/>
      <c r="M431" s="255" t="s">
        <v>1</v>
      </c>
      <c r="N431" s="256" t="s">
        <v>42</v>
      </c>
      <c r="O431" s="92"/>
      <c r="P431" s="257">
        <f>O431*H431</f>
        <v>0</v>
      </c>
      <c r="Q431" s="257">
        <v>0</v>
      </c>
      <c r="R431" s="257">
        <f>Q431*H431</f>
        <v>0</v>
      </c>
      <c r="S431" s="257">
        <v>1.8</v>
      </c>
      <c r="T431" s="258">
        <f>S431*H431</f>
        <v>1.5174000000000001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59" t="s">
        <v>172</v>
      </c>
      <c r="AT431" s="259" t="s">
        <v>168</v>
      </c>
      <c r="AU431" s="259" t="s">
        <v>85</v>
      </c>
      <c r="AY431" s="18" t="s">
        <v>166</v>
      </c>
      <c r="BE431" s="260">
        <f>IF(N431="základní",J431,0)</f>
        <v>0</v>
      </c>
      <c r="BF431" s="260">
        <f>IF(N431="snížená",J431,0)</f>
        <v>0</v>
      </c>
      <c r="BG431" s="260">
        <f>IF(N431="zákl. přenesená",J431,0)</f>
        <v>0</v>
      </c>
      <c r="BH431" s="260">
        <f>IF(N431="sníž. přenesená",J431,0)</f>
        <v>0</v>
      </c>
      <c r="BI431" s="260">
        <f>IF(N431="nulová",J431,0)</f>
        <v>0</v>
      </c>
      <c r="BJ431" s="18" t="s">
        <v>81</v>
      </c>
      <c r="BK431" s="260">
        <f>ROUND(I431*H431,2)</f>
        <v>0</v>
      </c>
      <c r="BL431" s="18" t="s">
        <v>172</v>
      </c>
      <c r="BM431" s="259" t="s">
        <v>554</v>
      </c>
    </row>
    <row r="432" s="14" customFormat="1">
      <c r="A432" s="14"/>
      <c r="B432" s="272"/>
      <c r="C432" s="273"/>
      <c r="D432" s="263" t="s">
        <v>174</v>
      </c>
      <c r="E432" s="274" t="s">
        <v>1</v>
      </c>
      <c r="F432" s="275" t="s">
        <v>555</v>
      </c>
      <c r="G432" s="273"/>
      <c r="H432" s="276">
        <v>0.38300000000000001</v>
      </c>
      <c r="I432" s="277"/>
      <c r="J432" s="273"/>
      <c r="K432" s="273"/>
      <c r="L432" s="278"/>
      <c r="M432" s="279"/>
      <c r="N432" s="280"/>
      <c r="O432" s="280"/>
      <c r="P432" s="280"/>
      <c r="Q432" s="280"/>
      <c r="R432" s="280"/>
      <c r="S432" s="280"/>
      <c r="T432" s="28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82" t="s">
        <v>174</v>
      </c>
      <c r="AU432" s="282" t="s">
        <v>85</v>
      </c>
      <c r="AV432" s="14" t="s">
        <v>85</v>
      </c>
      <c r="AW432" s="14" t="s">
        <v>32</v>
      </c>
      <c r="AX432" s="14" t="s">
        <v>77</v>
      </c>
      <c r="AY432" s="282" t="s">
        <v>166</v>
      </c>
    </row>
    <row r="433" s="13" customFormat="1">
      <c r="A433" s="13"/>
      <c r="B433" s="261"/>
      <c r="C433" s="262"/>
      <c r="D433" s="263" t="s">
        <v>174</v>
      </c>
      <c r="E433" s="264" t="s">
        <v>1</v>
      </c>
      <c r="F433" s="265" t="s">
        <v>556</v>
      </c>
      <c r="G433" s="262"/>
      <c r="H433" s="264" t="s">
        <v>1</v>
      </c>
      <c r="I433" s="266"/>
      <c r="J433" s="262"/>
      <c r="K433" s="262"/>
      <c r="L433" s="267"/>
      <c r="M433" s="268"/>
      <c r="N433" s="269"/>
      <c r="O433" s="269"/>
      <c r="P433" s="269"/>
      <c r="Q433" s="269"/>
      <c r="R433" s="269"/>
      <c r="S433" s="269"/>
      <c r="T433" s="270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71" t="s">
        <v>174</v>
      </c>
      <c r="AU433" s="271" t="s">
        <v>85</v>
      </c>
      <c r="AV433" s="13" t="s">
        <v>81</v>
      </c>
      <c r="AW433" s="13" t="s">
        <v>32</v>
      </c>
      <c r="AX433" s="13" t="s">
        <v>77</v>
      </c>
      <c r="AY433" s="271" t="s">
        <v>166</v>
      </c>
    </row>
    <row r="434" s="14" customFormat="1">
      <c r="A434" s="14"/>
      <c r="B434" s="272"/>
      <c r="C434" s="273"/>
      <c r="D434" s="263" t="s">
        <v>174</v>
      </c>
      <c r="E434" s="274" t="s">
        <v>1</v>
      </c>
      <c r="F434" s="275" t="s">
        <v>557</v>
      </c>
      <c r="G434" s="273"/>
      <c r="H434" s="276">
        <v>0.23000000000000001</v>
      </c>
      <c r="I434" s="277"/>
      <c r="J434" s="273"/>
      <c r="K434" s="273"/>
      <c r="L434" s="278"/>
      <c r="M434" s="279"/>
      <c r="N434" s="280"/>
      <c r="O434" s="280"/>
      <c r="P434" s="280"/>
      <c r="Q434" s="280"/>
      <c r="R434" s="280"/>
      <c r="S434" s="280"/>
      <c r="T434" s="281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82" t="s">
        <v>174</v>
      </c>
      <c r="AU434" s="282" t="s">
        <v>85</v>
      </c>
      <c r="AV434" s="14" t="s">
        <v>85</v>
      </c>
      <c r="AW434" s="14" t="s">
        <v>32</v>
      </c>
      <c r="AX434" s="14" t="s">
        <v>77</v>
      </c>
      <c r="AY434" s="282" t="s">
        <v>166</v>
      </c>
    </row>
    <row r="435" s="13" customFormat="1">
      <c r="A435" s="13"/>
      <c r="B435" s="261"/>
      <c r="C435" s="262"/>
      <c r="D435" s="263" t="s">
        <v>174</v>
      </c>
      <c r="E435" s="264" t="s">
        <v>1</v>
      </c>
      <c r="F435" s="265" t="s">
        <v>558</v>
      </c>
      <c r="G435" s="262"/>
      <c r="H435" s="264" t="s">
        <v>1</v>
      </c>
      <c r="I435" s="266"/>
      <c r="J435" s="262"/>
      <c r="K435" s="262"/>
      <c r="L435" s="267"/>
      <c r="M435" s="268"/>
      <c r="N435" s="269"/>
      <c r="O435" s="269"/>
      <c r="P435" s="269"/>
      <c r="Q435" s="269"/>
      <c r="R435" s="269"/>
      <c r="S435" s="269"/>
      <c r="T435" s="27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71" t="s">
        <v>174</v>
      </c>
      <c r="AU435" s="271" t="s">
        <v>85</v>
      </c>
      <c r="AV435" s="13" t="s">
        <v>81</v>
      </c>
      <c r="AW435" s="13" t="s">
        <v>32</v>
      </c>
      <c r="AX435" s="13" t="s">
        <v>77</v>
      </c>
      <c r="AY435" s="271" t="s">
        <v>166</v>
      </c>
    </row>
    <row r="436" s="14" customFormat="1">
      <c r="A436" s="14"/>
      <c r="B436" s="272"/>
      <c r="C436" s="273"/>
      <c r="D436" s="263" t="s">
        <v>174</v>
      </c>
      <c r="E436" s="274" t="s">
        <v>1</v>
      </c>
      <c r="F436" s="275" t="s">
        <v>557</v>
      </c>
      <c r="G436" s="273"/>
      <c r="H436" s="276">
        <v>0.23000000000000001</v>
      </c>
      <c r="I436" s="277"/>
      <c r="J436" s="273"/>
      <c r="K436" s="273"/>
      <c r="L436" s="278"/>
      <c r="M436" s="279"/>
      <c r="N436" s="280"/>
      <c r="O436" s="280"/>
      <c r="P436" s="280"/>
      <c r="Q436" s="280"/>
      <c r="R436" s="280"/>
      <c r="S436" s="280"/>
      <c r="T436" s="28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82" t="s">
        <v>174</v>
      </c>
      <c r="AU436" s="282" t="s">
        <v>85</v>
      </c>
      <c r="AV436" s="14" t="s">
        <v>85</v>
      </c>
      <c r="AW436" s="14" t="s">
        <v>32</v>
      </c>
      <c r="AX436" s="14" t="s">
        <v>77</v>
      </c>
      <c r="AY436" s="282" t="s">
        <v>166</v>
      </c>
    </row>
    <row r="437" s="13" customFormat="1">
      <c r="A437" s="13"/>
      <c r="B437" s="261"/>
      <c r="C437" s="262"/>
      <c r="D437" s="263" t="s">
        <v>174</v>
      </c>
      <c r="E437" s="264" t="s">
        <v>1</v>
      </c>
      <c r="F437" s="265" t="s">
        <v>559</v>
      </c>
      <c r="G437" s="262"/>
      <c r="H437" s="264" t="s">
        <v>1</v>
      </c>
      <c r="I437" s="266"/>
      <c r="J437" s="262"/>
      <c r="K437" s="262"/>
      <c r="L437" s="267"/>
      <c r="M437" s="268"/>
      <c r="N437" s="269"/>
      <c r="O437" s="269"/>
      <c r="P437" s="269"/>
      <c r="Q437" s="269"/>
      <c r="R437" s="269"/>
      <c r="S437" s="269"/>
      <c r="T437" s="27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71" t="s">
        <v>174</v>
      </c>
      <c r="AU437" s="271" t="s">
        <v>85</v>
      </c>
      <c r="AV437" s="13" t="s">
        <v>81</v>
      </c>
      <c r="AW437" s="13" t="s">
        <v>32</v>
      </c>
      <c r="AX437" s="13" t="s">
        <v>77</v>
      </c>
      <c r="AY437" s="271" t="s">
        <v>166</v>
      </c>
    </row>
    <row r="438" s="15" customFormat="1">
      <c r="A438" s="15"/>
      <c r="B438" s="283"/>
      <c r="C438" s="284"/>
      <c r="D438" s="263" t="s">
        <v>174</v>
      </c>
      <c r="E438" s="285" t="s">
        <v>1</v>
      </c>
      <c r="F438" s="286" t="s">
        <v>177</v>
      </c>
      <c r="G438" s="284"/>
      <c r="H438" s="287">
        <v>0.84299999999999997</v>
      </c>
      <c r="I438" s="288"/>
      <c r="J438" s="284"/>
      <c r="K438" s="284"/>
      <c r="L438" s="289"/>
      <c r="M438" s="290"/>
      <c r="N438" s="291"/>
      <c r="O438" s="291"/>
      <c r="P438" s="291"/>
      <c r="Q438" s="291"/>
      <c r="R438" s="291"/>
      <c r="S438" s="291"/>
      <c r="T438" s="292"/>
      <c r="U438" s="15"/>
      <c r="V438" s="15"/>
      <c r="W438" s="15"/>
      <c r="X438" s="15"/>
      <c r="Y438" s="15"/>
      <c r="Z438" s="15"/>
      <c r="AA438" s="15"/>
      <c r="AB438" s="15"/>
      <c r="AC438" s="15"/>
      <c r="AD438" s="15"/>
      <c r="AE438" s="15"/>
      <c r="AT438" s="293" t="s">
        <v>174</v>
      </c>
      <c r="AU438" s="293" t="s">
        <v>85</v>
      </c>
      <c r="AV438" s="15" t="s">
        <v>172</v>
      </c>
      <c r="AW438" s="15" t="s">
        <v>32</v>
      </c>
      <c r="AX438" s="15" t="s">
        <v>81</v>
      </c>
      <c r="AY438" s="293" t="s">
        <v>166</v>
      </c>
    </row>
    <row r="439" s="2" customFormat="1" ht="21.75" customHeight="1">
      <c r="A439" s="39"/>
      <c r="B439" s="40"/>
      <c r="C439" s="247" t="s">
        <v>560</v>
      </c>
      <c r="D439" s="247" t="s">
        <v>168</v>
      </c>
      <c r="E439" s="248" t="s">
        <v>561</v>
      </c>
      <c r="F439" s="249" t="s">
        <v>562</v>
      </c>
      <c r="G439" s="250" t="s">
        <v>171</v>
      </c>
      <c r="H439" s="251">
        <v>0.621</v>
      </c>
      <c r="I439" s="252"/>
      <c r="J439" s="253">
        <f>ROUND(I439*H439,2)</f>
        <v>0</v>
      </c>
      <c r="K439" s="254"/>
      <c r="L439" s="45"/>
      <c r="M439" s="255" t="s">
        <v>1</v>
      </c>
      <c r="N439" s="256" t="s">
        <v>42</v>
      </c>
      <c r="O439" s="92"/>
      <c r="P439" s="257">
        <f>O439*H439</f>
        <v>0</v>
      </c>
      <c r="Q439" s="257">
        <v>0</v>
      </c>
      <c r="R439" s="257">
        <f>Q439*H439</f>
        <v>0</v>
      </c>
      <c r="S439" s="257">
        <v>1.8</v>
      </c>
      <c r="T439" s="258">
        <f>S439*H439</f>
        <v>1.1178000000000001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59" t="s">
        <v>172</v>
      </c>
      <c r="AT439" s="259" t="s">
        <v>168</v>
      </c>
      <c r="AU439" s="259" t="s">
        <v>85</v>
      </c>
      <c r="AY439" s="18" t="s">
        <v>166</v>
      </c>
      <c r="BE439" s="260">
        <f>IF(N439="základní",J439,0)</f>
        <v>0</v>
      </c>
      <c r="BF439" s="260">
        <f>IF(N439="snížená",J439,0)</f>
        <v>0</v>
      </c>
      <c r="BG439" s="260">
        <f>IF(N439="zákl. přenesená",J439,0)</f>
        <v>0</v>
      </c>
      <c r="BH439" s="260">
        <f>IF(N439="sníž. přenesená",J439,0)</f>
        <v>0</v>
      </c>
      <c r="BI439" s="260">
        <f>IF(N439="nulová",J439,0)</f>
        <v>0</v>
      </c>
      <c r="BJ439" s="18" t="s">
        <v>81</v>
      </c>
      <c r="BK439" s="260">
        <f>ROUND(I439*H439,2)</f>
        <v>0</v>
      </c>
      <c r="BL439" s="18" t="s">
        <v>172</v>
      </c>
      <c r="BM439" s="259" t="s">
        <v>563</v>
      </c>
    </row>
    <row r="440" s="14" customFormat="1">
      <c r="A440" s="14"/>
      <c r="B440" s="272"/>
      <c r="C440" s="273"/>
      <c r="D440" s="263" t="s">
        <v>174</v>
      </c>
      <c r="E440" s="274" t="s">
        <v>1</v>
      </c>
      <c r="F440" s="275" t="s">
        <v>564</v>
      </c>
      <c r="G440" s="273"/>
      <c r="H440" s="276">
        <v>0.621</v>
      </c>
      <c r="I440" s="277"/>
      <c r="J440" s="273"/>
      <c r="K440" s="273"/>
      <c r="L440" s="278"/>
      <c r="M440" s="279"/>
      <c r="N440" s="280"/>
      <c r="O440" s="280"/>
      <c r="P440" s="280"/>
      <c r="Q440" s="280"/>
      <c r="R440" s="280"/>
      <c r="S440" s="280"/>
      <c r="T440" s="28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82" t="s">
        <v>174</v>
      </c>
      <c r="AU440" s="282" t="s">
        <v>85</v>
      </c>
      <c r="AV440" s="14" t="s">
        <v>85</v>
      </c>
      <c r="AW440" s="14" t="s">
        <v>32</v>
      </c>
      <c r="AX440" s="14" t="s">
        <v>77</v>
      </c>
      <c r="AY440" s="282" t="s">
        <v>166</v>
      </c>
    </row>
    <row r="441" s="13" customFormat="1">
      <c r="A441" s="13"/>
      <c r="B441" s="261"/>
      <c r="C441" s="262"/>
      <c r="D441" s="263" t="s">
        <v>174</v>
      </c>
      <c r="E441" s="264" t="s">
        <v>1</v>
      </c>
      <c r="F441" s="265" t="s">
        <v>565</v>
      </c>
      <c r="G441" s="262"/>
      <c r="H441" s="264" t="s">
        <v>1</v>
      </c>
      <c r="I441" s="266"/>
      <c r="J441" s="262"/>
      <c r="K441" s="262"/>
      <c r="L441" s="267"/>
      <c r="M441" s="268"/>
      <c r="N441" s="269"/>
      <c r="O441" s="269"/>
      <c r="P441" s="269"/>
      <c r="Q441" s="269"/>
      <c r="R441" s="269"/>
      <c r="S441" s="269"/>
      <c r="T441" s="27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71" t="s">
        <v>174</v>
      </c>
      <c r="AU441" s="271" t="s">
        <v>85</v>
      </c>
      <c r="AV441" s="13" t="s">
        <v>81</v>
      </c>
      <c r="AW441" s="13" t="s">
        <v>32</v>
      </c>
      <c r="AX441" s="13" t="s">
        <v>77</v>
      </c>
      <c r="AY441" s="271" t="s">
        <v>166</v>
      </c>
    </row>
    <row r="442" s="15" customFormat="1">
      <c r="A442" s="15"/>
      <c r="B442" s="283"/>
      <c r="C442" s="284"/>
      <c r="D442" s="263" t="s">
        <v>174</v>
      </c>
      <c r="E442" s="285" t="s">
        <v>1</v>
      </c>
      <c r="F442" s="286" t="s">
        <v>177</v>
      </c>
      <c r="G442" s="284"/>
      <c r="H442" s="287">
        <v>0.621</v>
      </c>
      <c r="I442" s="288"/>
      <c r="J442" s="284"/>
      <c r="K442" s="284"/>
      <c r="L442" s="289"/>
      <c r="M442" s="290"/>
      <c r="N442" s="291"/>
      <c r="O442" s="291"/>
      <c r="P442" s="291"/>
      <c r="Q442" s="291"/>
      <c r="R442" s="291"/>
      <c r="S442" s="291"/>
      <c r="T442" s="292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93" t="s">
        <v>174</v>
      </c>
      <c r="AU442" s="293" t="s">
        <v>85</v>
      </c>
      <c r="AV442" s="15" t="s">
        <v>172</v>
      </c>
      <c r="AW442" s="15" t="s">
        <v>32</v>
      </c>
      <c r="AX442" s="15" t="s">
        <v>81</v>
      </c>
      <c r="AY442" s="293" t="s">
        <v>166</v>
      </c>
    </row>
    <row r="443" s="2" customFormat="1" ht="21.75" customHeight="1">
      <c r="A443" s="39"/>
      <c r="B443" s="40"/>
      <c r="C443" s="247" t="s">
        <v>566</v>
      </c>
      <c r="D443" s="247" t="s">
        <v>168</v>
      </c>
      <c r="E443" s="248" t="s">
        <v>567</v>
      </c>
      <c r="F443" s="249" t="s">
        <v>568</v>
      </c>
      <c r="G443" s="250" t="s">
        <v>233</v>
      </c>
      <c r="H443" s="251">
        <v>163</v>
      </c>
      <c r="I443" s="252"/>
      <c r="J443" s="253">
        <f>ROUND(I443*H443,2)</f>
        <v>0</v>
      </c>
      <c r="K443" s="254"/>
      <c r="L443" s="45"/>
      <c r="M443" s="255" t="s">
        <v>1</v>
      </c>
      <c r="N443" s="256" t="s">
        <v>42</v>
      </c>
      <c r="O443" s="92"/>
      <c r="P443" s="257">
        <f>O443*H443</f>
        <v>0</v>
      </c>
      <c r="Q443" s="257">
        <v>0</v>
      </c>
      <c r="R443" s="257">
        <f>Q443*H443</f>
        <v>0</v>
      </c>
      <c r="S443" s="257">
        <v>0.0040000000000000001</v>
      </c>
      <c r="T443" s="258">
        <f>S443*H443</f>
        <v>0.65200000000000002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59" t="s">
        <v>172</v>
      </c>
      <c r="AT443" s="259" t="s">
        <v>168</v>
      </c>
      <c r="AU443" s="259" t="s">
        <v>85</v>
      </c>
      <c r="AY443" s="18" t="s">
        <v>166</v>
      </c>
      <c r="BE443" s="260">
        <f>IF(N443="základní",J443,0)</f>
        <v>0</v>
      </c>
      <c r="BF443" s="260">
        <f>IF(N443="snížená",J443,0)</f>
        <v>0</v>
      </c>
      <c r="BG443" s="260">
        <f>IF(N443="zákl. přenesená",J443,0)</f>
        <v>0</v>
      </c>
      <c r="BH443" s="260">
        <f>IF(N443="sníž. přenesená",J443,0)</f>
        <v>0</v>
      </c>
      <c r="BI443" s="260">
        <f>IF(N443="nulová",J443,0)</f>
        <v>0</v>
      </c>
      <c r="BJ443" s="18" t="s">
        <v>81</v>
      </c>
      <c r="BK443" s="260">
        <f>ROUND(I443*H443,2)</f>
        <v>0</v>
      </c>
      <c r="BL443" s="18" t="s">
        <v>172</v>
      </c>
      <c r="BM443" s="259" t="s">
        <v>569</v>
      </c>
    </row>
    <row r="444" s="14" customFormat="1">
      <c r="A444" s="14"/>
      <c r="B444" s="272"/>
      <c r="C444" s="273"/>
      <c r="D444" s="263" t="s">
        <v>174</v>
      </c>
      <c r="E444" s="274" t="s">
        <v>1</v>
      </c>
      <c r="F444" s="275" t="s">
        <v>570</v>
      </c>
      <c r="G444" s="273"/>
      <c r="H444" s="276">
        <v>163</v>
      </c>
      <c r="I444" s="277"/>
      <c r="J444" s="273"/>
      <c r="K444" s="273"/>
      <c r="L444" s="278"/>
      <c r="M444" s="279"/>
      <c r="N444" s="280"/>
      <c r="O444" s="280"/>
      <c r="P444" s="280"/>
      <c r="Q444" s="280"/>
      <c r="R444" s="280"/>
      <c r="S444" s="280"/>
      <c r="T444" s="28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82" t="s">
        <v>174</v>
      </c>
      <c r="AU444" s="282" t="s">
        <v>85</v>
      </c>
      <c r="AV444" s="14" t="s">
        <v>85</v>
      </c>
      <c r="AW444" s="14" t="s">
        <v>32</v>
      </c>
      <c r="AX444" s="14" t="s">
        <v>77</v>
      </c>
      <c r="AY444" s="282" t="s">
        <v>166</v>
      </c>
    </row>
    <row r="445" s="15" customFormat="1">
      <c r="A445" s="15"/>
      <c r="B445" s="283"/>
      <c r="C445" s="284"/>
      <c r="D445" s="263" t="s">
        <v>174</v>
      </c>
      <c r="E445" s="285" t="s">
        <v>1</v>
      </c>
      <c r="F445" s="286" t="s">
        <v>177</v>
      </c>
      <c r="G445" s="284"/>
      <c r="H445" s="287">
        <v>163</v>
      </c>
      <c r="I445" s="288"/>
      <c r="J445" s="284"/>
      <c r="K445" s="284"/>
      <c r="L445" s="289"/>
      <c r="M445" s="290"/>
      <c r="N445" s="291"/>
      <c r="O445" s="291"/>
      <c r="P445" s="291"/>
      <c r="Q445" s="291"/>
      <c r="R445" s="291"/>
      <c r="S445" s="291"/>
      <c r="T445" s="292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93" t="s">
        <v>174</v>
      </c>
      <c r="AU445" s="293" t="s">
        <v>85</v>
      </c>
      <c r="AV445" s="15" t="s">
        <v>172</v>
      </c>
      <c r="AW445" s="15" t="s">
        <v>32</v>
      </c>
      <c r="AX445" s="15" t="s">
        <v>81</v>
      </c>
      <c r="AY445" s="293" t="s">
        <v>166</v>
      </c>
    </row>
    <row r="446" s="2" customFormat="1" ht="21.75" customHeight="1">
      <c r="A446" s="39"/>
      <c r="B446" s="40"/>
      <c r="C446" s="247" t="s">
        <v>571</v>
      </c>
      <c r="D446" s="247" t="s">
        <v>168</v>
      </c>
      <c r="E446" s="248" t="s">
        <v>572</v>
      </c>
      <c r="F446" s="249" t="s">
        <v>573</v>
      </c>
      <c r="G446" s="250" t="s">
        <v>233</v>
      </c>
      <c r="H446" s="251">
        <v>1</v>
      </c>
      <c r="I446" s="252"/>
      <c r="J446" s="253">
        <f>ROUND(I446*H446,2)</f>
        <v>0</v>
      </c>
      <c r="K446" s="254"/>
      <c r="L446" s="45"/>
      <c r="M446" s="255" t="s">
        <v>1</v>
      </c>
      <c r="N446" s="256" t="s">
        <v>42</v>
      </c>
      <c r="O446" s="92"/>
      <c r="P446" s="257">
        <f>O446*H446</f>
        <v>0</v>
      </c>
      <c r="Q446" s="257">
        <v>0.0079000000000000008</v>
      </c>
      <c r="R446" s="257">
        <f>Q446*H446</f>
        <v>0.0079000000000000008</v>
      </c>
      <c r="S446" s="257">
        <v>0.052999999999999998</v>
      </c>
      <c r="T446" s="258">
        <f>S446*H446</f>
        <v>0.052999999999999998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59" t="s">
        <v>172</v>
      </c>
      <c r="AT446" s="259" t="s">
        <v>168</v>
      </c>
      <c r="AU446" s="259" t="s">
        <v>85</v>
      </c>
      <c r="AY446" s="18" t="s">
        <v>166</v>
      </c>
      <c r="BE446" s="260">
        <f>IF(N446="základní",J446,0)</f>
        <v>0</v>
      </c>
      <c r="BF446" s="260">
        <f>IF(N446="snížená",J446,0)</f>
        <v>0</v>
      </c>
      <c r="BG446" s="260">
        <f>IF(N446="zákl. přenesená",J446,0)</f>
        <v>0</v>
      </c>
      <c r="BH446" s="260">
        <f>IF(N446="sníž. přenesená",J446,0)</f>
        <v>0</v>
      </c>
      <c r="BI446" s="260">
        <f>IF(N446="nulová",J446,0)</f>
        <v>0</v>
      </c>
      <c r="BJ446" s="18" t="s">
        <v>81</v>
      </c>
      <c r="BK446" s="260">
        <f>ROUND(I446*H446,2)</f>
        <v>0</v>
      </c>
      <c r="BL446" s="18" t="s">
        <v>172</v>
      </c>
      <c r="BM446" s="259" t="s">
        <v>574</v>
      </c>
    </row>
    <row r="447" s="14" customFormat="1">
      <c r="A447" s="14"/>
      <c r="B447" s="272"/>
      <c r="C447" s="273"/>
      <c r="D447" s="263" t="s">
        <v>174</v>
      </c>
      <c r="E447" s="274" t="s">
        <v>1</v>
      </c>
      <c r="F447" s="275" t="s">
        <v>575</v>
      </c>
      <c r="G447" s="273"/>
      <c r="H447" s="276">
        <v>1</v>
      </c>
      <c r="I447" s="277"/>
      <c r="J447" s="273"/>
      <c r="K447" s="273"/>
      <c r="L447" s="278"/>
      <c r="M447" s="279"/>
      <c r="N447" s="280"/>
      <c r="O447" s="280"/>
      <c r="P447" s="280"/>
      <c r="Q447" s="280"/>
      <c r="R447" s="280"/>
      <c r="S447" s="280"/>
      <c r="T447" s="28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82" t="s">
        <v>174</v>
      </c>
      <c r="AU447" s="282" t="s">
        <v>85</v>
      </c>
      <c r="AV447" s="14" t="s">
        <v>85</v>
      </c>
      <c r="AW447" s="14" t="s">
        <v>32</v>
      </c>
      <c r="AX447" s="14" t="s">
        <v>77</v>
      </c>
      <c r="AY447" s="282" t="s">
        <v>166</v>
      </c>
    </row>
    <row r="448" s="13" customFormat="1">
      <c r="A448" s="13"/>
      <c r="B448" s="261"/>
      <c r="C448" s="262"/>
      <c r="D448" s="263" t="s">
        <v>174</v>
      </c>
      <c r="E448" s="264" t="s">
        <v>1</v>
      </c>
      <c r="F448" s="265" t="s">
        <v>576</v>
      </c>
      <c r="G448" s="262"/>
      <c r="H448" s="264" t="s">
        <v>1</v>
      </c>
      <c r="I448" s="266"/>
      <c r="J448" s="262"/>
      <c r="K448" s="262"/>
      <c r="L448" s="267"/>
      <c r="M448" s="268"/>
      <c r="N448" s="269"/>
      <c r="O448" s="269"/>
      <c r="P448" s="269"/>
      <c r="Q448" s="269"/>
      <c r="R448" s="269"/>
      <c r="S448" s="269"/>
      <c r="T448" s="270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71" t="s">
        <v>174</v>
      </c>
      <c r="AU448" s="271" t="s">
        <v>85</v>
      </c>
      <c r="AV448" s="13" t="s">
        <v>81</v>
      </c>
      <c r="AW448" s="13" t="s">
        <v>32</v>
      </c>
      <c r="AX448" s="13" t="s">
        <v>77</v>
      </c>
      <c r="AY448" s="271" t="s">
        <v>166</v>
      </c>
    </row>
    <row r="449" s="15" customFormat="1">
      <c r="A449" s="15"/>
      <c r="B449" s="283"/>
      <c r="C449" s="284"/>
      <c r="D449" s="263" t="s">
        <v>174</v>
      </c>
      <c r="E449" s="285" t="s">
        <v>1</v>
      </c>
      <c r="F449" s="286" t="s">
        <v>177</v>
      </c>
      <c r="G449" s="284"/>
      <c r="H449" s="287">
        <v>1</v>
      </c>
      <c r="I449" s="288"/>
      <c r="J449" s="284"/>
      <c r="K449" s="284"/>
      <c r="L449" s="289"/>
      <c r="M449" s="290"/>
      <c r="N449" s="291"/>
      <c r="O449" s="291"/>
      <c r="P449" s="291"/>
      <c r="Q449" s="291"/>
      <c r="R449" s="291"/>
      <c r="S449" s="291"/>
      <c r="T449" s="292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93" t="s">
        <v>174</v>
      </c>
      <c r="AU449" s="293" t="s">
        <v>85</v>
      </c>
      <c r="AV449" s="15" t="s">
        <v>172</v>
      </c>
      <c r="AW449" s="15" t="s">
        <v>32</v>
      </c>
      <c r="AX449" s="15" t="s">
        <v>81</v>
      </c>
      <c r="AY449" s="293" t="s">
        <v>166</v>
      </c>
    </row>
    <row r="450" s="2" customFormat="1" ht="21.75" customHeight="1">
      <c r="A450" s="39"/>
      <c r="B450" s="40"/>
      <c r="C450" s="247" t="s">
        <v>577</v>
      </c>
      <c r="D450" s="247" t="s">
        <v>168</v>
      </c>
      <c r="E450" s="248" t="s">
        <v>578</v>
      </c>
      <c r="F450" s="249" t="s">
        <v>579</v>
      </c>
      <c r="G450" s="250" t="s">
        <v>233</v>
      </c>
      <c r="H450" s="251">
        <v>0.75</v>
      </c>
      <c r="I450" s="252"/>
      <c r="J450" s="253">
        <f>ROUND(I450*H450,2)</f>
        <v>0</v>
      </c>
      <c r="K450" s="254"/>
      <c r="L450" s="45"/>
      <c r="M450" s="255" t="s">
        <v>1</v>
      </c>
      <c r="N450" s="256" t="s">
        <v>42</v>
      </c>
      <c r="O450" s="92"/>
      <c r="P450" s="257">
        <f>O450*H450</f>
        <v>0</v>
      </c>
      <c r="Q450" s="257">
        <v>0.0043400000000000001</v>
      </c>
      <c r="R450" s="257">
        <f>Q450*H450</f>
        <v>0.0032550000000000001</v>
      </c>
      <c r="S450" s="257">
        <v>0.28299999999999997</v>
      </c>
      <c r="T450" s="258">
        <f>S450*H450</f>
        <v>0.21224999999999999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59" t="s">
        <v>172</v>
      </c>
      <c r="AT450" s="259" t="s">
        <v>168</v>
      </c>
      <c r="AU450" s="259" t="s">
        <v>85</v>
      </c>
      <c r="AY450" s="18" t="s">
        <v>166</v>
      </c>
      <c r="BE450" s="260">
        <f>IF(N450="základní",J450,0)</f>
        <v>0</v>
      </c>
      <c r="BF450" s="260">
        <f>IF(N450="snížená",J450,0)</f>
        <v>0</v>
      </c>
      <c r="BG450" s="260">
        <f>IF(N450="zákl. přenesená",J450,0)</f>
        <v>0</v>
      </c>
      <c r="BH450" s="260">
        <f>IF(N450="sníž. přenesená",J450,0)</f>
        <v>0</v>
      </c>
      <c r="BI450" s="260">
        <f>IF(N450="nulová",J450,0)</f>
        <v>0</v>
      </c>
      <c r="BJ450" s="18" t="s">
        <v>81</v>
      </c>
      <c r="BK450" s="260">
        <f>ROUND(I450*H450,2)</f>
        <v>0</v>
      </c>
      <c r="BL450" s="18" t="s">
        <v>172</v>
      </c>
      <c r="BM450" s="259" t="s">
        <v>580</v>
      </c>
    </row>
    <row r="451" s="14" customFormat="1">
      <c r="A451" s="14"/>
      <c r="B451" s="272"/>
      <c r="C451" s="273"/>
      <c r="D451" s="263" t="s">
        <v>174</v>
      </c>
      <c r="E451" s="274" t="s">
        <v>1</v>
      </c>
      <c r="F451" s="275" t="s">
        <v>581</v>
      </c>
      <c r="G451" s="273"/>
      <c r="H451" s="276">
        <v>0.75</v>
      </c>
      <c r="I451" s="277"/>
      <c r="J451" s="273"/>
      <c r="K451" s="273"/>
      <c r="L451" s="278"/>
      <c r="M451" s="279"/>
      <c r="N451" s="280"/>
      <c r="O451" s="280"/>
      <c r="P451" s="280"/>
      <c r="Q451" s="280"/>
      <c r="R451" s="280"/>
      <c r="S451" s="280"/>
      <c r="T451" s="281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82" t="s">
        <v>174</v>
      </c>
      <c r="AU451" s="282" t="s">
        <v>85</v>
      </c>
      <c r="AV451" s="14" t="s">
        <v>85</v>
      </c>
      <c r="AW451" s="14" t="s">
        <v>32</v>
      </c>
      <c r="AX451" s="14" t="s">
        <v>77</v>
      </c>
      <c r="AY451" s="282" t="s">
        <v>166</v>
      </c>
    </row>
    <row r="452" s="13" customFormat="1">
      <c r="A452" s="13"/>
      <c r="B452" s="261"/>
      <c r="C452" s="262"/>
      <c r="D452" s="263" t="s">
        <v>174</v>
      </c>
      <c r="E452" s="264" t="s">
        <v>1</v>
      </c>
      <c r="F452" s="265" t="s">
        <v>582</v>
      </c>
      <c r="G452" s="262"/>
      <c r="H452" s="264" t="s">
        <v>1</v>
      </c>
      <c r="I452" s="266"/>
      <c r="J452" s="262"/>
      <c r="K452" s="262"/>
      <c r="L452" s="267"/>
      <c r="M452" s="268"/>
      <c r="N452" s="269"/>
      <c r="O452" s="269"/>
      <c r="P452" s="269"/>
      <c r="Q452" s="269"/>
      <c r="R452" s="269"/>
      <c r="S452" s="269"/>
      <c r="T452" s="270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71" t="s">
        <v>174</v>
      </c>
      <c r="AU452" s="271" t="s">
        <v>85</v>
      </c>
      <c r="AV452" s="13" t="s">
        <v>81</v>
      </c>
      <c r="AW452" s="13" t="s">
        <v>32</v>
      </c>
      <c r="AX452" s="13" t="s">
        <v>77</v>
      </c>
      <c r="AY452" s="271" t="s">
        <v>166</v>
      </c>
    </row>
    <row r="453" s="15" customFormat="1">
      <c r="A453" s="15"/>
      <c r="B453" s="283"/>
      <c r="C453" s="284"/>
      <c r="D453" s="263" t="s">
        <v>174</v>
      </c>
      <c r="E453" s="285" t="s">
        <v>1</v>
      </c>
      <c r="F453" s="286" t="s">
        <v>177</v>
      </c>
      <c r="G453" s="284"/>
      <c r="H453" s="287">
        <v>0.75</v>
      </c>
      <c r="I453" s="288"/>
      <c r="J453" s="284"/>
      <c r="K453" s="284"/>
      <c r="L453" s="289"/>
      <c r="M453" s="290"/>
      <c r="N453" s="291"/>
      <c r="O453" s="291"/>
      <c r="P453" s="291"/>
      <c r="Q453" s="291"/>
      <c r="R453" s="291"/>
      <c r="S453" s="291"/>
      <c r="T453" s="292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93" t="s">
        <v>174</v>
      </c>
      <c r="AU453" s="293" t="s">
        <v>85</v>
      </c>
      <c r="AV453" s="15" t="s">
        <v>172</v>
      </c>
      <c r="AW453" s="15" t="s">
        <v>32</v>
      </c>
      <c r="AX453" s="15" t="s">
        <v>81</v>
      </c>
      <c r="AY453" s="293" t="s">
        <v>166</v>
      </c>
    </row>
    <row r="454" s="2" customFormat="1" ht="21.75" customHeight="1">
      <c r="A454" s="39"/>
      <c r="B454" s="40"/>
      <c r="C454" s="247" t="s">
        <v>583</v>
      </c>
      <c r="D454" s="247" t="s">
        <v>168</v>
      </c>
      <c r="E454" s="248" t="s">
        <v>584</v>
      </c>
      <c r="F454" s="249" t="s">
        <v>585</v>
      </c>
      <c r="G454" s="250" t="s">
        <v>233</v>
      </c>
      <c r="H454" s="251">
        <v>0.5</v>
      </c>
      <c r="I454" s="252"/>
      <c r="J454" s="253">
        <f>ROUND(I454*H454,2)</f>
        <v>0</v>
      </c>
      <c r="K454" s="254"/>
      <c r="L454" s="45"/>
      <c r="M454" s="255" t="s">
        <v>1</v>
      </c>
      <c r="N454" s="256" t="s">
        <v>42</v>
      </c>
      <c r="O454" s="92"/>
      <c r="P454" s="257">
        <f>O454*H454</f>
        <v>0</v>
      </c>
      <c r="Q454" s="257">
        <v>0.0062199999999999998</v>
      </c>
      <c r="R454" s="257">
        <f>Q454*H454</f>
        <v>0.0031099999999999999</v>
      </c>
      <c r="S454" s="257">
        <v>0.502</v>
      </c>
      <c r="T454" s="258">
        <f>S454*H454</f>
        <v>0.251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59" t="s">
        <v>172</v>
      </c>
      <c r="AT454" s="259" t="s">
        <v>168</v>
      </c>
      <c r="AU454" s="259" t="s">
        <v>85</v>
      </c>
      <c r="AY454" s="18" t="s">
        <v>166</v>
      </c>
      <c r="BE454" s="260">
        <f>IF(N454="základní",J454,0)</f>
        <v>0</v>
      </c>
      <c r="BF454" s="260">
        <f>IF(N454="snížená",J454,0)</f>
        <v>0</v>
      </c>
      <c r="BG454" s="260">
        <f>IF(N454="zákl. přenesená",J454,0)</f>
        <v>0</v>
      </c>
      <c r="BH454" s="260">
        <f>IF(N454="sníž. přenesená",J454,0)</f>
        <v>0</v>
      </c>
      <c r="BI454" s="260">
        <f>IF(N454="nulová",J454,0)</f>
        <v>0</v>
      </c>
      <c r="BJ454" s="18" t="s">
        <v>81</v>
      </c>
      <c r="BK454" s="260">
        <f>ROUND(I454*H454,2)</f>
        <v>0</v>
      </c>
      <c r="BL454" s="18" t="s">
        <v>172</v>
      </c>
      <c r="BM454" s="259" t="s">
        <v>586</v>
      </c>
    </row>
    <row r="455" s="14" customFormat="1">
      <c r="A455" s="14"/>
      <c r="B455" s="272"/>
      <c r="C455" s="273"/>
      <c r="D455" s="263" t="s">
        <v>174</v>
      </c>
      <c r="E455" s="274" t="s">
        <v>1</v>
      </c>
      <c r="F455" s="275" t="s">
        <v>587</v>
      </c>
      <c r="G455" s="273"/>
      <c r="H455" s="276">
        <v>0.5</v>
      </c>
      <c r="I455" s="277"/>
      <c r="J455" s="273"/>
      <c r="K455" s="273"/>
      <c r="L455" s="278"/>
      <c r="M455" s="279"/>
      <c r="N455" s="280"/>
      <c r="O455" s="280"/>
      <c r="P455" s="280"/>
      <c r="Q455" s="280"/>
      <c r="R455" s="280"/>
      <c r="S455" s="280"/>
      <c r="T455" s="281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82" t="s">
        <v>174</v>
      </c>
      <c r="AU455" s="282" t="s">
        <v>85</v>
      </c>
      <c r="AV455" s="14" t="s">
        <v>85</v>
      </c>
      <c r="AW455" s="14" t="s">
        <v>32</v>
      </c>
      <c r="AX455" s="14" t="s">
        <v>77</v>
      </c>
      <c r="AY455" s="282" t="s">
        <v>166</v>
      </c>
    </row>
    <row r="456" s="13" customFormat="1">
      <c r="A456" s="13"/>
      <c r="B456" s="261"/>
      <c r="C456" s="262"/>
      <c r="D456" s="263" t="s">
        <v>174</v>
      </c>
      <c r="E456" s="264" t="s">
        <v>1</v>
      </c>
      <c r="F456" s="265" t="s">
        <v>588</v>
      </c>
      <c r="G456" s="262"/>
      <c r="H456" s="264" t="s">
        <v>1</v>
      </c>
      <c r="I456" s="266"/>
      <c r="J456" s="262"/>
      <c r="K456" s="262"/>
      <c r="L456" s="267"/>
      <c r="M456" s="268"/>
      <c r="N456" s="269"/>
      <c r="O456" s="269"/>
      <c r="P456" s="269"/>
      <c r="Q456" s="269"/>
      <c r="R456" s="269"/>
      <c r="S456" s="269"/>
      <c r="T456" s="270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71" t="s">
        <v>174</v>
      </c>
      <c r="AU456" s="271" t="s">
        <v>85</v>
      </c>
      <c r="AV456" s="13" t="s">
        <v>81</v>
      </c>
      <c r="AW456" s="13" t="s">
        <v>32</v>
      </c>
      <c r="AX456" s="13" t="s">
        <v>77</v>
      </c>
      <c r="AY456" s="271" t="s">
        <v>166</v>
      </c>
    </row>
    <row r="457" s="15" customFormat="1">
      <c r="A457" s="15"/>
      <c r="B457" s="283"/>
      <c r="C457" s="284"/>
      <c r="D457" s="263" t="s">
        <v>174</v>
      </c>
      <c r="E457" s="285" t="s">
        <v>1</v>
      </c>
      <c r="F457" s="286" t="s">
        <v>177</v>
      </c>
      <c r="G457" s="284"/>
      <c r="H457" s="287">
        <v>0.5</v>
      </c>
      <c r="I457" s="288"/>
      <c r="J457" s="284"/>
      <c r="K457" s="284"/>
      <c r="L457" s="289"/>
      <c r="M457" s="290"/>
      <c r="N457" s="291"/>
      <c r="O457" s="291"/>
      <c r="P457" s="291"/>
      <c r="Q457" s="291"/>
      <c r="R457" s="291"/>
      <c r="S457" s="291"/>
      <c r="T457" s="292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93" t="s">
        <v>174</v>
      </c>
      <c r="AU457" s="293" t="s">
        <v>85</v>
      </c>
      <c r="AV457" s="15" t="s">
        <v>172</v>
      </c>
      <c r="AW457" s="15" t="s">
        <v>32</v>
      </c>
      <c r="AX457" s="15" t="s">
        <v>81</v>
      </c>
      <c r="AY457" s="293" t="s">
        <v>166</v>
      </c>
    </row>
    <row r="458" s="2" customFormat="1" ht="21.75" customHeight="1">
      <c r="A458" s="39"/>
      <c r="B458" s="40"/>
      <c r="C458" s="247" t="s">
        <v>589</v>
      </c>
      <c r="D458" s="247" t="s">
        <v>168</v>
      </c>
      <c r="E458" s="248" t="s">
        <v>590</v>
      </c>
      <c r="F458" s="249" t="s">
        <v>591</v>
      </c>
      <c r="G458" s="250" t="s">
        <v>233</v>
      </c>
      <c r="H458" s="251">
        <v>0.25</v>
      </c>
      <c r="I458" s="252"/>
      <c r="J458" s="253">
        <f>ROUND(I458*H458,2)</f>
        <v>0</v>
      </c>
      <c r="K458" s="254"/>
      <c r="L458" s="45"/>
      <c r="M458" s="255" t="s">
        <v>1</v>
      </c>
      <c r="N458" s="256" t="s">
        <v>42</v>
      </c>
      <c r="O458" s="92"/>
      <c r="P458" s="257">
        <f>O458*H458</f>
        <v>0</v>
      </c>
      <c r="Q458" s="257">
        <v>0.0073400000000000002</v>
      </c>
      <c r="R458" s="257">
        <f>Q458*H458</f>
        <v>0.001835</v>
      </c>
      <c r="S458" s="257">
        <v>0.63600000000000001</v>
      </c>
      <c r="T458" s="258">
        <f>S458*H458</f>
        <v>0.159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59" t="s">
        <v>172</v>
      </c>
      <c r="AT458" s="259" t="s">
        <v>168</v>
      </c>
      <c r="AU458" s="259" t="s">
        <v>85</v>
      </c>
      <c r="AY458" s="18" t="s">
        <v>166</v>
      </c>
      <c r="BE458" s="260">
        <f>IF(N458="základní",J458,0)</f>
        <v>0</v>
      </c>
      <c r="BF458" s="260">
        <f>IF(N458="snížená",J458,0)</f>
        <v>0</v>
      </c>
      <c r="BG458" s="260">
        <f>IF(N458="zákl. přenesená",J458,0)</f>
        <v>0</v>
      </c>
      <c r="BH458" s="260">
        <f>IF(N458="sníž. přenesená",J458,0)</f>
        <v>0</v>
      </c>
      <c r="BI458" s="260">
        <f>IF(N458="nulová",J458,0)</f>
        <v>0</v>
      </c>
      <c r="BJ458" s="18" t="s">
        <v>81</v>
      </c>
      <c r="BK458" s="260">
        <f>ROUND(I458*H458,2)</f>
        <v>0</v>
      </c>
      <c r="BL458" s="18" t="s">
        <v>172</v>
      </c>
      <c r="BM458" s="259" t="s">
        <v>592</v>
      </c>
    </row>
    <row r="459" s="14" customFormat="1">
      <c r="A459" s="14"/>
      <c r="B459" s="272"/>
      <c r="C459" s="273"/>
      <c r="D459" s="263" t="s">
        <v>174</v>
      </c>
      <c r="E459" s="274" t="s">
        <v>1</v>
      </c>
      <c r="F459" s="275" t="s">
        <v>593</v>
      </c>
      <c r="G459" s="273"/>
      <c r="H459" s="276">
        <v>0.25</v>
      </c>
      <c r="I459" s="277"/>
      <c r="J459" s="273"/>
      <c r="K459" s="273"/>
      <c r="L459" s="278"/>
      <c r="M459" s="279"/>
      <c r="N459" s="280"/>
      <c r="O459" s="280"/>
      <c r="P459" s="280"/>
      <c r="Q459" s="280"/>
      <c r="R459" s="280"/>
      <c r="S459" s="280"/>
      <c r="T459" s="28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82" t="s">
        <v>174</v>
      </c>
      <c r="AU459" s="282" t="s">
        <v>85</v>
      </c>
      <c r="AV459" s="14" t="s">
        <v>85</v>
      </c>
      <c r="AW459" s="14" t="s">
        <v>32</v>
      </c>
      <c r="AX459" s="14" t="s">
        <v>77</v>
      </c>
      <c r="AY459" s="282" t="s">
        <v>166</v>
      </c>
    </row>
    <row r="460" s="13" customFormat="1">
      <c r="A460" s="13"/>
      <c r="B460" s="261"/>
      <c r="C460" s="262"/>
      <c r="D460" s="263" t="s">
        <v>174</v>
      </c>
      <c r="E460" s="264" t="s">
        <v>1</v>
      </c>
      <c r="F460" s="265" t="s">
        <v>594</v>
      </c>
      <c r="G460" s="262"/>
      <c r="H460" s="264" t="s">
        <v>1</v>
      </c>
      <c r="I460" s="266"/>
      <c r="J460" s="262"/>
      <c r="K460" s="262"/>
      <c r="L460" s="267"/>
      <c r="M460" s="268"/>
      <c r="N460" s="269"/>
      <c r="O460" s="269"/>
      <c r="P460" s="269"/>
      <c r="Q460" s="269"/>
      <c r="R460" s="269"/>
      <c r="S460" s="269"/>
      <c r="T460" s="270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71" t="s">
        <v>174</v>
      </c>
      <c r="AU460" s="271" t="s">
        <v>85</v>
      </c>
      <c r="AV460" s="13" t="s">
        <v>81</v>
      </c>
      <c r="AW460" s="13" t="s">
        <v>32</v>
      </c>
      <c r="AX460" s="13" t="s">
        <v>77</v>
      </c>
      <c r="AY460" s="271" t="s">
        <v>166</v>
      </c>
    </row>
    <row r="461" s="15" customFormat="1">
      <c r="A461" s="15"/>
      <c r="B461" s="283"/>
      <c r="C461" s="284"/>
      <c r="D461" s="263" t="s">
        <v>174</v>
      </c>
      <c r="E461" s="285" t="s">
        <v>1</v>
      </c>
      <c r="F461" s="286" t="s">
        <v>177</v>
      </c>
      <c r="G461" s="284"/>
      <c r="H461" s="287">
        <v>0.25</v>
      </c>
      <c r="I461" s="288"/>
      <c r="J461" s="284"/>
      <c r="K461" s="284"/>
      <c r="L461" s="289"/>
      <c r="M461" s="290"/>
      <c r="N461" s="291"/>
      <c r="O461" s="291"/>
      <c r="P461" s="291"/>
      <c r="Q461" s="291"/>
      <c r="R461" s="291"/>
      <c r="S461" s="291"/>
      <c r="T461" s="292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93" t="s">
        <v>174</v>
      </c>
      <c r="AU461" s="293" t="s">
        <v>85</v>
      </c>
      <c r="AV461" s="15" t="s">
        <v>172</v>
      </c>
      <c r="AW461" s="15" t="s">
        <v>32</v>
      </c>
      <c r="AX461" s="15" t="s">
        <v>81</v>
      </c>
      <c r="AY461" s="293" t="s">
        <v>166</v>
      </c>
    </row>
    <row r="462" s="2" customFormat="1" ht="21.75" customHeight="1">
      <c r="A462" s="39"/>
      <c r="B462" s="40"/>
      <c r="C462" s="247" t="s">
        <v>386</v>
      </c>
      <c r="D462" s="247" t="s">
        <v>168</v>
      </c>
      <c r="E462" s="248" t="s">
        <v>595</v>
      </c>
      <c r="F462" s="249" t="s">
        <v>596</v>
      </c>
      <c r="G462" s="250" t="s">
        <v>242</v>
      </c>
      <c r="H462" s="251">
        <v>235.23500000000001</v>
      </c>
      <c r="I462" s="252"/>
      <c r="J462" s="253">
        <f>ROUND(I462*H462,2)</f>
        <v>0</v>
      </c>
      <c r="K462" s="254"/>
      <c r="L462" s="45"/>
      <c r="M462" s="255" t="s">
        <v>1</v>
      </c>
      <c r="N462" s="256" t="s">
        <v>42</v>
      </c>
      <c r="O462" s="92"/>
      <c r="P462" s="257">
        <f>O462*H462</f>
        <v>0</v>
      </c>
      <c r="Q462" s="257">
        <v>0</v>
      </c>
      <c r="R462" s="257">
        <f>Q462*H462</f>
        <v>0</v>
      </c>
      <c r="S462" s="257">
        <v>0.045999999999999999</v>
      </c>
      <c r="T462" s="258">
        <f>S462*H462</f>
        <v>10.82081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59" t="s">
        <v>172</v>
      </c>
      <c r="AT462" s="259" t="s">
        <v>168</v>
      </c>
      <c r="AU462" s="259" t="s">
        <v>85</v>
      </c>
      <c r="AY462" s="18" t="s">
        <v>166</v>
      </c>
      <c r="BE462" s="260">
        <f>IF(N462="základní",J462,0)</f>
        <v>0</v>
      </c>
      <c r="BF462" s="260">
        <f>IF(N462="snížená",J462,0)</f>
        <v>0</v>
      </c>
      <c r="BG462" s="260">
        <f>IF(N462="zákl. přenesená",J462,0)</f>
        <v>0</v>
      </c>
      <c r="BH462" s="260">
        <f>IF(N462="sníž. přenesená",J462,0)</f>
        <v>0</v>
      </c>
      <c r="BI462" s="260">
        <f>IF(N462="nulová",J462,0)</f>
        <v>0</v>
      </c>
      <c r="BJ462" s="18" t="s">
        <v>81</v>
      </c>
      <c r="BK462" s="260">
        <f>ROUND(I462*H462,2)</f>
        <v>0</v>
      </c>
      <c r="BL462" s="18" t="s">
        <v>172</v>
      </c>
      <c r="BM462" s="259" t="s">
        <v>597</v>
      </c>
    </row>
    <row r="463" s="14" customFormat="1">
      <c r="A463" s="14"/>
      <c r="B463" s="272"/>
      <c r="C463" s="273"/>
      <c r="D463" s="263" t="s">
        <v>174</v>
      </c>
      <c r="E463" s="274" t="s">
        <v>1</v>
      </c>
      <c r="F463" s="275" t="s">
        <v>598</v>
      </c>
      <c r="G463" s="273"/>
      <c r="H463" s="276">
        <v>40.920000000000002</v>
      </c>
      <c r="I463" s="277"/>
      <c r="J463" s="273"/>
      <c r="K463" s="273"/>
      <c r="L463" s="278"/>
      <c r="M463" s="279"/>
      <c r="N463" s="280"/>
      <c r="O463" s="280"/>
      <c r="P463" s="280"/>
      <c r="Q463" s="280"/>
      <c r="R463" s="280"/>
      <c r="S463" s="280"/>
      <c r="T463" s="281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82" t="s">
        <v>174</v>
      </c>
      <c r="AU463" s="282" t="s">
        <v>85</v>
      </c>
      <c r="AV463" s="14" t="s">
        <v>85</v>
      </c>
      <c r="AW463" s="14" t="s">
        <v>32</v>
      </c>
      <c r="AX463" s="14" t="s">
        <v>77</v>
      </c>
      <c r="AY463" s="282" t="s">
        <v>166</v>
      </c>
    </row>
    <row r="464" s="14" customFormat="1">
      <c r="A464" s="14"/>
      <c r="B464" s="272"/>
      <c r="C464" s="273"/>
      <c r="D464" s="263" t="s">
        <v>174</v>
      </c>
      <c r="E464" s="274" t="s">
        <v>1</v>
      </c>
      <c r="F464" s="275" t="s">
        <v>599</v>
      </c>
      <c r="G464" s="273"/>
      <c r="H464" s="276">
        <v>21.725000000000001</v>
      </c>
      <c r="I464" s="277"/>
      <c r="J464" s="273"/>
      <c r="K464" s="273"/>
      <c r="L464" s="278"/>
      <c r="M464" s="279"/>
      <c r="N464" s="280"/>
      <c r="O464" s="280"/>
      <c r="P464" s="280"/>
      <c r="Q464" s="280"/>
      <c r="R464" s="280"/>
      <c r="S464" s="280"/>
      <c r="T464" s="281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82" t="s">
        <v>174</v>
      </c>
      <c r="AU464" s="282" t="s">
        <v>85</v>
      </c>
      <c r="AV464" s="14" t="s">
        <v>85</v>
      </c>
      <c r="AW464" s="14" t="s">
        <v>32</v>
      </c>
      <c r="AX464" s="14" t="s">
        <v>77</v>
      </c>
      <c r="AY464" s="282" t="s">
        <v>166</v>
      </c>
    </row>
    <row r="465" s="14" customFormat="1">
      <c r="A465" s="14"/>
      <c r="B465" s="272"/>
      <c r="C465" s="273"/>
      <c r="D465" s="263" t="s">
        <v>174</v>
      </c>
      <c r="E465" s="274" t="s">
        <v>1</v>
      </c>
      <c r="F465" s="275" t="s">
        <v>600</v>
      </c>
      <c r="G465" s="273"/>
      <c r="H465" s="276">
        <v>63.25</v>
      </c>
      <c r="I465" s="277"/>
      <c r="J465" s="273"/>
      <c r="K465" s="273"/>
      <c r="L465" s="278"/>
      <c r="M465" s="279"/>
      <c r="N465" s="280"/>
      <c r="O465" s="280"/>
      <c r="P465" s="280"/>
      <c r="Q465" s="280"/>
      <c r="R465" s="280"/>
      <c r="S465" s="280"/>
      <c r="T465" s="28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82" t="s">
        <v>174</v>
      </c>
      <c r="AU465" s="282" t="s">
        <v>85</v>
      </c>
      <c r="AV465" s="14" t="s">
        <v>85</v>
      </c>
      <c r="AW465" s="14" t="s">
        <v>32</v>
      </c>
      <c r="AX465" s="14" t="s">
        <v>77</v>
      </c>
      <c r="AY465" s="282" t="s">
        <v>166</v>
      </c>
    </row>
    <row r="466" s="14" customFormat="1">
      <c r="A466" s="14"/>
      <c r="B466" s="272"/>
      <c r="C466" s="273"/>
      <c r="D466" s="263" t="s">
        <v>174</v>
      </c>
      <c r="E466" s="274" t="s">
        <v>1</v>
      </c>
      <c r="F466" s="275" t="s">
        <v>601</v>
      </c>
      <c r="G466" s="273"/>
      <c r="H466" s="276">
        <v>63.799999999999997</v>
      </c>
      <c r="I466" s="277"/>
      <c r="J466" s="273"/>
      <c r="K466" s="273"/>
      <c r="L466" s="278"/>
      <c r="M466" s="279"/>
      <c r="N466" s="280"/>
      <c r="O466" s="280"/>
      <c r="P466" s="280"/>
      <c r="Q466" s="280"/>
      <c r="R466" s="280"/>
      <c r="S466" s="280"/>
      <c r="T466" s="28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82" t="s">
        <v>174</v>
      </c>
      <c r="AU466" s="282" t="s">
        <v>85</v>
      </c>
      <c r="AV466" s="14" t="s">
        <v>85</v>
      </c>
      <c r="AW466" s="14" t="s">
        <v>32</v>
      </c>
      <c r="AX466" s="14" t="s">
        <v>77</v>
      </c>
      <c r="AY466" s="282" t="s">
        <v>166</v>
      </c>
    </row>
    <row r="467" s="14" customFormat="1">
      <c r="A467" s="14"/>
      <c r="B467" s="272"/>
      <c r="C467" s="273"/>
      <c r="D467" s="263" t="s">
        <v>174</v>
      </c>
      <c r="E467" s="274" t="s">
        <v>1</v>
      </c>
      <c r="F467" s="275" t="s">
        <v>602</v>
      </c>
      <c r="G467" s="273"/>
      <c r="H467" s="276">
        <v>45.539999999999999</v>
      </c>
      <c r="I467" s="277"/>
      <c r="J467" s="273"/>
      <c r="K467" s="273"/>
      <c r="L467" s="278"/>
      <c r="M467" s="279"/>
      <c r="N467" s="280"/>
      <c r="O467" s="280"/>
      <c r="P467" s="280"/>
      <c r="Q467" s="280"/>
      <c r="R467" s="280"/>
      <c r="S467" s="280"/>
      <c r="T467" s="28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82" t="s">
        <v>174</v>
      </c>
      <c r="AU467" s="282" t="s">
        <v>85</v>
      </c>
      <c r="AV467" s="14" t="s">
        <v>85</v>
      </c>
      <c r="AW467" s="14" t="s">
        <v>32</v>
      </c>
      <c r="AX467" s="14" t="s">
        <v>77</v>
      </c>
      <c r="AY467" s="282" t="s">
        <v>166</v>
      </c>
    </row>
    <row r="468" s="13" customFormat="1">
      <c r="A468" s="13"/>
      <c r="B468" s="261"/>
      <c r="C468" s="262"/>
      <c r="D468" s="263" t="s">
        <v>174</v>
      </c>
      <c r="E468" s="264" t="s">
        <v>1</v>
      </c>
      <c r="F468" s="265" t="s">
        <v>603</v>
      </c>
      <c r="G468" s="262"/>
      <c r="H468" s="264" t="s">
        <v>1</v>
      </c>
      <c r="I468" s="266"/>
      <c r="J468" s="262"/>
      <c r="K468" s="262"/>
      <c r="L468" s="267"/>
      <c r="M468" s="268"/>
      <c r="N468" s="269"/>
      <c r="O468" s="269"/>
      <c r="P468" s="269"/>
      <c r="Q468" s="269"/>
      <c r="R468" s="269"/>
      <c r="S468" s="269"/>
      <c r="T468" s="27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71" t="s">
        <v>174</v>
      </c>
      <c r="AU468" s="271" t="s">
        <v>85</v>
      </c>
      <c r="AV468" s="13" t="s">
        <v>81</v>
      </c>
      <c r="AW468" s="13" t="s">
        <v>32</v>
      </c>
      <c r="AX468" s="13" t="s">
        <v>77</v>
      </c>
      <c r="AY468" s="271" t="s">
        <v>166</v>
      </c>
    </row>
    <row r="469" s="15" customFormat="1">
      <c r="A469" s="15"/>
      <c r="B469" s="283"/>
      <c r="C469" s="284"/>
      <c r="D469" s="263" t="s">
        <v>174</v>
      </c>
      <c r="E469" s="285" t="s">
        <v>1</v>
      </c>
      <c r="F469" s="286" t="s">
        <v>177</v>
      </c>
      <c r="G469" s="284"/>
      <c r="H469" s="287">
        <v>235.23499999999999</v>
      </c>
      <c r="I469" s="288"/>
      <c r="J469" s="284"/>
      <c r="K469" s="284"/>
      <c r="L469" s="289"/>
      <c r="M469" s="290"/>
      <c r="N469" s="291"/>
      <c r="O469" s="291"/>
      <c r="P469" s="291"/>
      <c r="Q469" s="291"/>
      <c r="R469" s="291"/>
      <c r="S469" s="291"/>
      <c r="T469" s="292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93" t="s">
        <v>174</v>
      </c>
      <c r="AU469" s="293" t="s">
        <v>85</v>
      </c>
      <c r="AV469" s="15" t="s">
        <v>172</v>
      </c>
      <c r="AW469" s="15" t="s">
        <v>32</v>
      </c>
      <c r="AX469" s="15" t="s">
        <v>81</v>
      </c>
      <c r="AY469" s="293" t="s">
        <v>166</v>
      </c>
    </row>
    <row r="470" s="12" customFormat="1" ht="22.8" customHeight="1">
      <c r="A470" s="12"/>
      <c r="B470" s="231"/>
      <c r="C470" s="232"/>
      <c r="D470" s="233" t="s">
        <v>76</v>
      </c>
      <c r="E470" s="245" t="s">
        <v>604</v>
      </c>
      <c r="F470" s="245" t="s">
        <v>605</v>
      </c>
      <c r="G470" s="232"/>
      <c r="H470" s="232"/>
      <c r="I470" s="235"/>
      <c r="J470" s="246">
        <f>BK470</f>
        <v>0</v>
      </c>
      <c r="K470" s="232"/>
      <c r="L470" s="237"/>
      <c r="M470" s="238"/>
      <c r="N470" s="239"/>
      <c r="O470" s="239"/>
      <c r="P470" s="240">
        <f>P471</f>
        <v>0</v>
      </c>
      <c r="Q470" s="239"/>
      <c r="R470" s="240">
        <f>R471</f>
        <v>0.011699999999999999</v>
      </c>
      <c r="S470" s="239"/>
      <c r="T470" s="241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42" t="s">
        <v>81</v>
      </c>
      <c r="AT470" s="243" t="s">
        <v>76</v>
      </c>
      <c r="AU470" s="243" t="s">
        <v>81</v>
      </c>
      <c r="AY470" s="242" t="s">
        <v>166</v>
      </c>
      <c r="BK470" s="244">
        <f>BK471</f>
        <v>0</v>
      </c>
    </row>
    <row r="471" s="2" customFormat="1" ht="21.75" customHeight="1">
      <c r="A471" s="39"/>
      <c r="B471" s="40"/>
      <c r="C471" s="247" t="s">
        <v>606</v>
      </c>
      <c r="D471" s="247" t="s">
        <v>168</v>
      </c>
      <c r="E471" s="248" t="s">
        <v>607</v>
      </c>
      <c r="F471" s="249" t="s">
        <v>608</v>
      </c>
      <c r="G471" s="250" t="s">
        <v>242</v>
      </c>
      <c r="H471" s="251">
        <v>90</v>
      </c>
      <c r="I471" s="252"/>
      <c r="J471" s="253">
        <f>ROUND(I471*H471,2)</f>
        <v>0</v>
      </c>
      <c r="K471" s="254"/>
      <c r="L471" s="45"/>
      <c r="M471" s="255" t="s">
        <v>1</v>
      </c>
      <c r="N471" s="256" t="s">
        <v>42</v>
      </c>
      <c r="O471" s="92"/>
      <c r="P471" s="257">
        <f>O471*H471</f>
        <v>0</v>
      </c>
      <c r="Q471" s="257">
        <v>0.00012999999999999999</v>
      </c>
      <c r="R471" s="257">
        <f>Q471*H471</f>
        <v>0.011699999999999999</v>
      </c>
      <c r="S471" s="257">
        <v>0</v>
      </c>
      <c r="T471" s="258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59" t="s">
        <v>172</v>
      </c>
      <c r="AT471" s="259" t="s">
        <v>168</v>
      </c>
      <c r="AU471" s="259" t="s">
        <v>85</v>
      </c>
      <c r="AY471" s="18" t="s">
        <v>166</v>
      </c>
      <c r="BE471" s="260">
        <f>IF(N471="základní",J471,0)</f>
        <v>0</v>
      </c>
      <c r="BF471" s="260">
        <f>IF(N471="snížená",J471,0)</f>
        <v>0</v>
      </c>
      <c r="BG471" s="260">
        <f>IF(N471="zákl. přenesená",J471,0)</f>
        <v>0</v>
      </c>
      <c r="BH471" s="260">
        <f>IF(N471="sníž. přenesená",J471,0)</f>
        <v>0</v>
      </c>
      <c r="BI471" s="260">
        <f>IF(N471="nulová",J471,0)</f>
        <v>0</v>
      </c>
      <c r="BJ471" s="18" t="s">
        <v>81</v>
      </c>
      <c r="BK471" s="260">
        <f>ROUND(I471*H471,2)</f>
        <v>0</v>
      </c>
      <c r="BL471" s="18" t="s">
        <v>172</v>
      </c>
      <c r="BM471" s="259" t="s">
        <v>609</v>
      </c>
    </row>
    <row r="472" s="12" customFormat="1" ht="22.8" customHeight="1">
      <c r="A472" s="12"/>
      <c r="B472" s="231"/>
      <c r="C472" s="232"/>
      <c r="D472" s="233" t="s">
        <v>76</v>
      </c>
      <c r="E472" s="245" t="s">
        <v>610</v>
      </c>
      <c r="F472" s="245" t="s">
        <v>611</v>
      </c>
      <c r="G472" s="232"/>
      <c r="H472" s="232"/>
      <c r="I472" s="235"/>
      <c r="J472" s="246">
        <f>BK472</f>
        <v>0</v>
      </c>
      <c r="K472" s="232"/>
      <c r="L472" s="237"/>
      <c r="M472" s="238"/>
      <c r="N472" s="239"/>
      <c r="O472" s="239"/>
      <c r="P472" s="240">
        <f>SUM(P473:P478)</f>
        <v>0</v>
      </c>
      <c r="Q472" s="239"/>
      <c r="R472" s="240">
        <f>SUM(R473:R478)</f>
        <v>0</v>
      </c>
      <c r="S472" s="239"/>
      <c r="T472" s="241">
        <f>SUM(T473:T478)</f>
        <v>0</v>
      </c>
      <c r="U472" s="12"/>
      <c r="V472" s="12"/>
      <c r="W472" s="12"/>
      <c r="X472" s="12"/>
      <c r="Y472" s="12"/>
      <c r="Z472" s="12"/>
      <c r="AA472" s="12"/>
      <c r="AB472" s="12"/>
      <c r="AC472" s="12"/>
      <c r="AD472" s="12"/>
      <c r="AE472" s="12"/>
      <c r="AR472" s="242" t="s">
        <v>81</v>
      </c>
      <c r="AT472" s="243" t="s">
        <v>76</v>
      </c>
      <c r="AU472" s="243" t="s">
        <v>81</v>
      </c>
      <c r="AY472" s="242" t="s">
        <v>166</v>
      </c>
      <c r="BK472" s="244">
        <f>SUM(BK473:BK478)</f>
        <v>0</v>
      </c>
    </row>
    <row r="473" s="2" customFormat="1" ht="21.75" customHeight="1">
      <c r="A473" s="39"/>
      <c r="B473" s="40"/>
      <c r="C473" s="247" t="s">
        <v>612</v>
      </c>
      <c r="D473" s="247" t="s">
        <v>168</v>
      </c>
      <c r="E473" s="248" t="s">
        <v>613</v>
      </c>
      <c r="F473" s="249" t="s">
        <v>614</v>
      </c>
      <c r="G473" s="250" t="s">
        <v>200</v>
      </c>
      <c r="H473" s="251">
        <v>97.070999999999998</v>
      </c>
      <c r="I473" s="252"/>
      <c r="J473" s="253">
        <f>ROUND(I473*H473,2)</f>
        <v>0</v>
      </c>
      <c r="K473" s="254"/>
      <c r="L473" s="45"/>
      <c r="M473" s="255" t="s">
        <v>1</v>
      </c>
      <c r="N473" s="256" t="s">
        <v>42</v>
      </c>
      <c r="O473" s="92"/>
      <c r="P473" s="257">
        <f>O473*H473</f>
        <v>0</v>
      </c>
      <c r="Q473" s="257">
        <v>0</v>
      </c>
      <c r="R473" s="257">
        <f>Q473*H473</f>
        <v>0</v>
      </c>
      <c r="S473" s="257">
        <v>0</v>
      </c>
      <c r="T473" s="258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59" t="s">
        <v>172</v>
      </c>
      <c r="AT473" s="259" t="s">
        <v>168</v>
      </c>
      <c r="AU473" s="259" t="s">
        <v>85</v>
      </c>
      <c r="AY473" s="18" t="s">
        <v>166</v>
      </c>
      <c r="BE473" s="260">
        <f>IF(N473="základní",J473,0)</f>
        <v>0</v>
      </c>
      <c r="BF473" s="260">
        <f>IF(N473="snížená",J473,0)</f>
        <v>0</v>
      </c>
      <c r="BG473" s="260">
        <f>IF(N473="zákl. přenesená",J473,0)</f>
        <v>0</v>
      </c>
      <c r="BH473" s="260">
        <f>IF(N473="sníž. přenesená",J473,0)</f>
        <v>0</v>
      </c>
      <c r="BI473" s="260">
        <f>IF(N473="nulová",J473,0)</f>
        <v>0</v>
      </c>
      <c r="BJ473" s="18" t="s">
        <v>81</v>
      </c>
      <c r="BK473" s="260">
        <f>ROUND(I473*H473,2)</f>
        <v>0</v>
      </c>
      <c r="BL473" s="18" t="s">
        <v>172</v>
      </c>
      <c r="BM473" s="259" t="s">
        <v>615</v>
      </c>
    </row>
    <row r="474" s="2" customFormat="1" ht="21.75" customHeight="1">
      <c r="A474" s="39"/>
      <c r="B474" s="40"/>
      <c r="C474" s="247" t="s">
        <v>616</v>
      </c>
      <c r="D474" s="247" t="s">
        <v>168</v>
      </c>
      <c r="E474" s="248" t="s">
        <v>617</v>
      </c>
      <c r="F474" s="249" t="s">
        <v>618</v>
      </c>
      <c r="G474" s="250" t="s">
        <v>200</v>
      </c>
      <c r="H474" s="251">
        <v>1164.8520000000001</v>
      </c>
      <c r="I474" s="252"/>
      <c r="J474" s="253">
        <f>ROUND(I474*H474,2)</f>
        <v>0</v>
      </c>
      <c r="K474" s="254"/>
      <c r="L474" s="45"/>
      <c r="M474" s="255" t="s">
        <v>1</v>
      </c>
      <c r="N474" s="256" t="s">
        <v>42</v>
      </c>
      <c r="O474" s="92"/>
      <c r="P474" s="257">
        <f>O474*H474</f>
        <v>0</v>
      </c>
      <c r="Q474" s="257">
        <v>0</v>
      </c>
      <c r="R474" s="257">
        <f>Q474*H474</f>
        <v>0</v>
      </c>
      <c r="S474" s="257">
        <v>0</v>
      </c>
      <c r="T474" s="258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59" t="s">
        <v>172</v>
      </c>
      <c r="AT474" s="259" t="s">
        <v>168</v>
      </c>
      <c r="AU474" s="259" t="s">
        <v>85</v>
      </c>
      <c r="AY474" s="18" t="s">
        <v>166</v>
      </c>
      <c r="BE474" s="260">
        <f>IF(N474="základní",J474,0)</f>
        <v>0</v>
      </c>
      <c r="BF474" s="260">
        <f>IF(N474="snížená",J474,0)</f>
        <v>0</v>
      </c>
      <c r="BG474" s="260">
        <f>IF(N474="zákl. přenesená",J474,0)</f>
        <v>0</v>
      </c>
      <c r="BH474" s="260">
        <f>IF(N474="sníž. přenesená",J474,0)</f>
        <v>0</v>
      </c>
      <c r="BI474" s="260">
        <f>IF(N474="nulová",J474,0)</f>
        <v>0</v>
      </c>
      <c r="BJ474" s="18" t="s">
        <v>81</v>
      </c>
      <c r="BK474" s="260">
        <f>ROUND(I474*H474,2)</f>
        <v>0</v>
      </c>
      <c r="BL474" s="18" t="s">
        <v>172</v>
      </c>
      <c r="BM474" s="259" t="s">
        <v>619</v>
      </c>
    </row>
    <row r="475" s="14" customFormat="1">
      <c r="A475" s="14"/>
      <c r="B475" s="272"/>
      <c r="C475" s="273"/>
      <c r="D475" s="263" t="s">
        <v>174</v>
      </c>
      <c r="E475" s="274" t="s">
        <v>1</v>
      </c>
      <c r="F475" s="275" t="s">
        <v>620</v>
      </c>
      <c r="G475" s="273"/>
      <c r="H475" s="276">
        <v>97.070999999999998</v>
      </c>
      <c r="I475" s="277"/>
      <c r="J475" s="273"/>
      <c r="K475" s="273"/>
      <c r="L475" s="278"/>
      <c r="M475" s="279"/>
      <c r="N475" s="280"/>
      <c r="O475" s="280"/>
      <c r="P475" s="280"/>
      <c r="Q475" s="280"/>
      <c r="R475" s="280"/>
      <c r="S475" s="280"/>
      <c r="T475" s="28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82" t="s">
        <v>174</v>
      </c>
      <c r="AU475" s="282" t="s">
        <v>85</v>
      </c>
      <c r="AV475" s="14" t="s">
        <v>85</v>
      </c>
      <c r="AW475" s="14" t="s">
        <v>32</v>
      </c>
      <c r="AX475" s="14" t="s">
        <v>77</v>
      </c>
      <c r="AY475" s="282" t="s">
        <v>166</v>
      </c>
    </row>
    <row r="476" s="14" customFormat="1">
      <c r="A476" s="14"/>
      <c r="B476" s="272"/>
      <c r="C476" s="273"/>
      <c r="D476" s="263" t="s">
        <v>174</v>
      </c>
      <c r="E476" s="273"/>
      <c r="F476" s="275" t="s">
        <v>621</v>
      </c>
      <c r="G476" s="273"/>
      <c r="H476" s="276">
        <v>1164.8520000000001</v>
      </c>
      <c r="I476" s="277"/>
      <c r="J476" s="273"/>
      <c r="K476" s="273"/>
      <c r="L476" s="278"/>
      <c r="M476" s="279"/>
      <c r="N476" s="280"/>
      <c r="O476" s="280"/>
      <c r="P476" s="280"/>
      <c r="Q476" s="280"/>
      <c r="R476" s="280"/>
      <c r="S476" s="280"/>
      <c r="T476" s="281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82" t="s">
        <v>174</v>
      </c>
      <c r="AU476" s="282" t="s">
        <v>85</v>
      </c>
      <c r="AV476" s="14" t="s">
        <v>85</v>
      </c>
      <c r="AW476" s="14" t="s">
        <v>4</v>
      </c>
      <c r="AX476" s="14" t="s">
        <v>81</v>
      </c>
      <c r="AY476" s="282" t="s">
        <v>166</v>
      </c>
    </row>
    <row r="477" s="2" customFormat="1" ht="21.75" customHeight="1">
      <c r="A477" s="39"/>
      <c r="B477" s="40"/>
      <c r="C477" s="247" t="s">
        <v>622</v>
      </c>
      <c r="D477" s="247" t="s">
        <v>168</v>
      </c>
      <c r="E477" s="248" t="s">
        <v>623</v>
      </c>
      <c r="F477" s="249" t="s">
        <v>624</v>
      </c>
      <c r="G477" s="250" t="s">
        <v>200</v>
      </c>
      <c r="H477" s="251">
        <v>97.070999999999998</v>
      </c>
      <c r="I477" s="252"/>
      <c r="J477" s="253">
        <f>ROUND(I477*H477,2)</f>
        <v>0</v>
      </c>
      <c r="K477" s="254"/>
      <c r="L477" s="45"/>
      <c r="M477" s="255" t="s">
        <v>1</v>
      </c>
      <c r="N477" s="256" t="s">
        <v>42</v>
      </c>
      <c r="O477" s="92"/>
      <c r="P477" s="257">
        <f>O477*H477</f>
        <v>0</v>
      </c>
      <c r="Q477" s="257">
        <v>0</v>
      </c>
      <c r="R477" s="257">
        <f>Q477*H477</f>
        <v>0</v>
      </c>
      <c r="S477" s="257">
        <v>0</v>
      </c>
      <c r="T477" s="258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59" t="s">
        <v>172</v>
      </c>
      <c r="AT477" s="259" t="s">
        <v>168</v>
      </c>
      <c r="AU477" s="259" t="s">
        <v>85</v>
      </c>
      <c r="AY477" s="18" t="s">
        <v>166</v>
      </c>
      <c r="BE477" s="260">
        <f>IF(N477="základní",J477,0)</f>
        <v>0</v>
      </c>
      <c r="BF477" s="260">
        <f>IF(N477="snížená",J477,0)</f>
        <v>0</v>
      </c>
      <c r="BG477" s="260">
        <f>IF(N477="zákl. přenesená",J477,0)</f>
        <v>0</v>
      </c>
      <c r="BH477" s="260">
        <f>IF(N477="sníž. přenesená",J477,0)</f>
        <v>0</v>
      </c>
      <c r="BI477" s="260">
        <f>IF(N477="nulová",J477,0)</f>
        <v>0</v>
      </c>
      <c r="BJ477" s="18" t="s">
        <v>81</v>
      </c>
      <c r="BK477" s="260">
        <f>ROUND(I477*H477,2)</f>
        <v>0</v>
      </c>
      <c r="BL477" s="18" t="s">
        <v>172</v>
      </c>
      <c r="BM477" s="259" t="s">
        <v>625</v>
      </c>
    </row>
    <row r="478" s="2" customFormat="1" ht="33" customHeight="1">
      <c r="A478" s="39"/>
      <c r="B478" s="40"/>
      <c r="C478" s="247" t="s">
        <v>626</v>
      </c>
      <c r="D478" s="247" t="s">
        <v>168</v>
      </c>
      <c r="E478" s="248" t="s">
        <v>627</v>
      </c>
      <c r="F478" s="249" t="s">
        <v>628</v>
      </c>
      <c r="G478" s="250" t="s">
        <v>200</v>
      </c>
      <c r="H478" s="251">
        <v>97.070999999999998</v>
      </c>
      <c r="I478" s="252"/>
      <c r="J478" s="253">
        <f>ROUND(I478*H478,2)</f>
        <v>0</v>
      </c>
      <c r="K478" s="254"/>
      <c r="L478" s="45"/>
      <c r="M478" s="255" t="s">
        <v>1</v>
      </c>
      <c r="N478" s="256" t="s">
        <v>42</v>
      </c>
      <c r="O478" s="92"/>
      <c r="P478" s="257">
        <f>O478*H478</f>
        <v>0</v>
      </c>
      <c r="Q478" s="257">
        <v>0</v>
      </c>
      <c r="R478" s="257">
        <f>Q478*H478</f>
        <v>0</v>
      </c>
      <c r="S478" s="257">
        <v>0</v>
      </c>
      <c r="T478" s="258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59" t="s">
        <v>172</v>
      </c>
      <c r="AT478" s="259" t="s">
        <v>168</v>
      </c>
      <c r="AU478" s="259" t="s">
        <v>85</v>
      </c>
      <c r="AY478" s="18" t="s">
        <v>166</v>
      </c>
      <c r="BE478" s="260">
        <f>IF(N478="základní",J478,0)</f>
        <v>0</v>
      </c>
      <c r="BF478" s="260">
        <f>IF(N478="snížená",J478,0)</f>
        <v>0</v>
      </c>
      <c r="BG478" s="260">
        <f>IF(N478="zákl. přenesená",J478,0)</f>
        <v>0</v>
      </c>
      <c r="BH478" s="260">
        <f>IF(N478="sníž. přenesená",J478,0)</f>
        <v>0</v>
      </c>
      <c r="BI478" s="260">
        <f>IF(N478="nulová",J478,0)</f>
        <v>0</v>
      </c>
      <c r="BJ478" s="18" t="s">
        <v>81</v>
      </c>
      <c r="BK478" s="260">
        <f>ROUND(I478*H478,2)</f>
        <v>0</v>
      </c>
      <c r="BL478" s="18" t="s">
        <v>172</v>
      </c>
      <c r="BM478" s="259" t="s">
        <v>629</v>
      </c>
    </row>
    <row r="479" s="12" customFormat="1" ht="22.8" customHeight="1">
      <c r="A479" s="12"/>
      <c r="B479" s="231"/>
      <c r="C479" s="232"/>
      <c r="D479" s="233" t="s">
        <v>76</v>
      </c>
      <c r="E479" s="245" t="s">
        <v>630</v>
      </c>
      <c r="F479" s="245" t="s">
        <v>631</v>
      </c>
      <c r="G479" s="232"/>
      <c r="H479" s="232"/>
      <c r="I479" s="235"/>
      <c r="J479" s="246">
        <f>BK479</f>
        <v>0</v>
      </c>
      <c r="K479" s="232"/>
      <c r="L479" s="237"/>
      <c r="M479" s="238"/>
      <c r="N479" s="239"/>
      <c r="O479" s="239"/>
      <c r="P479" s="240">
        <f>P480</f>
        <v>0</v>
      </c>
      <c r="Q479" s="239"/>
      <c r="R479" s="240">
        <f>R480</f>
        <v>0</v>
      </c>
      <c r="S479" s="239"/>
      <c r="T479" s="241">
        <f>T480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42" t="s">
        <v>81</v>
      </c>
      <c r="AT479" s="243" t="s">
        <v>76</v>
      </c>
      <c r="AU479" s="243" t="s">
        <v>81</v>
      </c>
      <c r="AY479" s="242" t="s">
        <v>166</v>
      </c>
      <c r="BK479" s="244">
        <f>BK480</f>
        <v>0</v>
      </c>
    </row>
    <row r="480" s="2" customFormat="1" ht="21.75" customHeight="1">
      <c r="A480" s="39"/>
      <c r="B480" s="40"/>
      <c r="C480" s="247" t="s">
        <v>632</v>
      </c>
      <c r="D480" s="247" t="s">
        <v>168</v>
      </c>
      <c r="E480" s="248" t="s">
        <v>633</v>
      </c>
      <c r="F480" s="249" t="s">
        <v>634</v>
      </c>
      <c r="G480" s="250" t="s">
        <v>200</v>
      </c>
      <c r="H480" s="251">
        <v>121.50100000000001</v>
      </c>
      <c r="I480" s="252"/>
      <c r="J480" s="253">
        <f>ROUND(I480*H480,2)</f>
        <v>0</v>
      </c>
      <c r="K480" s="254"/>
      <c r="L480" s="45"/>
      <c r="M480" s="255" t="s">
        <v>1</v>
      </c>
      <c r="N480" s="256" t="s">
        <v>42</v>
      </c>
      <c r="O480" s="92"/>
      <c r="P480" s="257">
        <f>O480*H480</f>
        <v>0</v>
      </c>
      <c r="Q480" s="257">
        <v>0</v>
      </c>
      <c r="R480" s="257">
        <f>Q480*H480</f>
        <v>0</v>
      </c>
      <c r="S480" s="257">
        <v>0</v>
      </c>
      <c r="T480" s="258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59" t="s">
        <v>172</v>
      </c>
      <c r="AT480" s="259" t="s">
        <v>168</v>
      </c>
      <c r="AU480" s="259" t="s">
        <v>85</v>
      </c>
      <c r="AY480" s="18" t="s">
        <v>166</v>
      </c>
      <c r="BE480" s="260">
        <f>IF(N480="základní",J480,0)</f>
        <v>0</v>
      </c>
      <c r="BF480" s="260">
        <f>IF(N480="snížená",J480,0)</f>
        <v>0</v>
      </c>
      <c r="BG480" s="260">
        <f>IF(N480="zákl. přenesená",J480,0)</f>
        <v>0</v>
      </c>
      <c r="BH480" s="260">
        <f>IF(N480="sníž. přenesená",J480,0)</f>
        <v>0</v>
      </c>
      <c r="BI480" s="260">
        <f>IF(N480="nulová",J480,0)</f>
        <v>0</v>
      </c>
      <c r="BJ480" s="18" t="s">
        <v>81</v>
      </c>
      <c r="BK480" s="260">
        <f>ROUND(I480*H480,2)</f>
        <v>0</v>
      </c>
      <c r="BL480" s="18" t="s">
        <v>172</v>
      </c>
      <c r="BM480" s="259" t="s">
        <v>635</v>
      </c>
    </row>
    <row r="481" s="12" customFormat="1" ht="25.92" customHeight="1">
      <c r="A481" s="12"/>
      <c r="B481" s="231"/>
      <c r="C481" s="232"/>
      <c r="D481" s="233" t="s">
        <v>76</v>
      </c>
      <c r="E481" s="234" t="s">
        <v>636</v>
      </c>
      <c r="F481" s="234" t="s">
        <v>637</v>
      </c>
      <c r="G481" s="232"/>
      <c r="H481" s="232"/>
      <c r="I481" s="235"/>
      <c r="J481" s="236">
        <f>BK481</f>
        <v>0</v>
      </c>
      <c r="K481" s="232"/>
      <c r="L481" s="237"/>
      <c r="M481" s="238"/>
      <c r="N481" s="239"/>
      <c r="O481" s="239"/>
      <c r="P481" s="240">
        <f>P482+P570+P585+P587+P629+P636+P648+P666+P692+P699</f>
        <v>0</v>
      </c>
      <c r="Q481" s="239"/>
      <c r="R481" s="240">
        <f>R482+R570+R585+R587+R629+R636+R648+R666+R692+R699</f>
        <v>12.294646370000004</v>
      </c>
      <c r="S481" s="239"/>
      <c r="T481" s="241">
        <f>T482+T570+T585+T587+T629+T636+T648+T666+T692+T699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42" t="s">
        <v>81</v>
      </c>
      <c r="AT481" s="243" t="s">
        <v>76</v>
      </c>
      <c r="AU481" s="243" t="s">
        <v>77</v>
      </c>
      <c r="AY481" s="242" t="s">
        <v>166</v>
      </c>
      <c r="BK481" s="244">
        <f>BK482+BK570+BK585+BK587+BK629+BK636+BK648+BK666+BK692+BK699</f>
        <v>0</v>
      </c>
    </row>
    <row r="482" s="12" customFormat="1" ht="22.8" customHeight="1">
      <c r="A482" s="12"/>
      <c r="B482" s="231"/>
      <c r="C482" s="232"/>
      <c r="D482" s="233" t="s">
        <v>76</v>
      </c>
      <c r="E482" s="245" t="s">
        <v>638</v>
      </c>
      <c r="F482" s="245" t="s">
        <v>639</v>
      </c>
      <c r="G482" s="232"/>
      <c r="H482" s="232"/>
      <c r="I482" s="235"/>
      <c r="J482" s="246">
        <f>BK482</f>
        <v>0</v>
      </c>
      <c r="K482" s="232"/>
      <c r="L482" s="237"/>
      <c r="M482" s="238"/>
      <c r="N482" s="239"/>
      <c r="O482" s="239"/>
      <c r="P482" s="240">
        <f>SUM(P483:P569)</f>
        <v>0</v>
      </c>
      <c r="Q482" s="239"/>
      <c r="R482" s="240">
        <f>SUM(R483:R569)</f>
        <v>5.3761757000000001</v>
      </c>
      <c r="S482" s="239"/>
      <c r="T482" s="241">
        <f>SUM(T483:T569)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42" t="s">
        <v>85</v>
      </c>
      <c r="AT482" s="243" t="s">
        <v>76</v>
      </c>
      <c r="AU482" s="243" t="s">
        <v>81</v>
      </c>
      <c r="AY482" s="242" t="s">
        <v>166</v>
      </c>
      <c r="BK482" s="244">
        <f>SUM(BK483:BK569)</f>
        <v>0</v>
      </c>
    </row>
    <row r="483" s="2" customFormat="1" ht="21.75" customHeight="1">
      <c r="A483" s="39"/>
      <c r="B483" s="40"/>
      <c r="C483" s="247" t="s">
        <v>640</v>
      </c>
      <c r="D483" s="247" t="s">
        <v>168</v>
      </c>
      <c r="E483" s="248" t="s">
        <v>641</v>
      </c>
      <c r="F483" s="249" t="s">
        <v>642</v>
      </c>
      <c r="G483" s="250" t="s">
        <v>242</v>
      </c>
      <c r="H483" s="251">
        <v>101.247</v>
      </c>
      <c r="I483" s="252"/>
      <c r="J483" s="253">
        <f>ROUND(I483*H483,2)</f>
        <v>0</v>
      </c>
      <c r="K483" s="254"/>
      <c r="L483" s="45"/>
      <c r="M483" s="255" t="s">
        <v>1</v>
      </c>
      <c r="N483" s="256" t="s">
        <v>42</v>
      </c>
      <c r="O483" s="92"/>
      <c r="P483" s="257">
        <f>O483*H483</f>
        <v>0</v>
      </c>
      <c r="Q483" s="257">
        <v>0</v>
      </c>
      <c r="R483" s="257">
        <f>Q483*H483</f>
        <v>0</v>
      </c>
      <c r="S483" s="257">
        <v>0</v>
      </c>
      <c r="T483" s="258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59" t="s">
        <v>304</v>
      </c>
      <c r="AT483" s="259" t="s">
        <v>168</v>
      </c>
      <c r="AU483" s="259" t="s">
        <v>85</v>
      </c>
      <c r="AY483" s="18" t="s">
        <v>166</v>
      </c>
      <c r="BE483" s="260">
        <f>IF(N483="základní",J483,0)</f>
        <v>0</v>
      </c>
      <c r="BF483" s="260">
        <f>IF(N483="snížená",J483,0)</f>
        <v>0</v>
      </c>
      <c r="BG483" s="260">
        <f>IF(N483="zákl. přenesená",J483,0)</f>
        <v>0</v>
      </c>
      <c r="BH483" s="260">
        <f>IF(N483="sníž. přenesená",J483,0)</f>
        <v>0</v>
      </c>
      <c r="BI483" s="260">
        <f>IF(N483="nulová",J483,0)</f>
        <v>0</v>
      </c>
      <c r="BJ483" s="18" t="s">
        <v>81</v>
      </c>
      <c r="BK483" s="260">
        <f>ROUND(I483*H483,2)</f>
        <v>0</v>
      </c>
      <c r="BL483" s="18" t="s">
        <v>304</v>
      </c>
      <c r="BM483" s="259" t="s">
        <v>643</v>
      </c>
    </row>
    <row r="484" s="14" customFormat="1">
      <c r="A484" s="14"/>
      <c r="B484" s="272"/>
      <c r="C484" s="273"/>
      <c r="D484" s="263" t="s">
        <v>174</v>
      </c>
      <c r="E484" s="274" t="s">
        <v>1</v>
      </c>
      <c r="F484" s="275" t="s">
        <v>397</v>
      </c>
      <c r="G484" s="273"/>
      <c r="H484" s="276">
        <v>84.209999999999994</v>
      </c>
      <c r="I484" s="277"/>
      <c r="J484" s="273"/>
      <c r="K484" s="273"/>
      <c r="L484" s="278"/>
      <c r="M484" s="279"/>
      <c r="N484" s="280"/>
      <c r="O484" s="280"/>
      <c r="P484" s="280"/>
      <c r="Q484" s="280"/>
      <c r="R484" s="280"/>
      <c r="S484" s="280"/>
      <c r="T484" s="281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82" t="s">
        <v>174</v>
      </c>
      <c r="AU484" s="282" t="s">
        <v>85</v>
      </c>
      <c r="AV484" s="14" t="s">
        <v>85</v>
      </c>
      <c r="AW484" s="14" t="s">
        <v>32</v>
      </c>
      <c r="AX484" s="14" t="s">
        <v>77</v>
      </c>
      <c r="AY484" s="282" t="s">
        <v>166</v>
      </c>
    </row>
    <row r="485" s="14" customFormat="1">
      <c r="A485" s="14"/>
      <c r="B485" s="272"/>
      <c r="C485" s="273"/>
      <c r="D485" s="263" t="s">
        <v>174</v>
      </c>
      <c r="E485" s="274" t="s">
        <v>1</v>
      </c>
      <c r="F485" s="275" t="s">
        <v>644</v>
      </c>
      <c r="G485" s="273"/>
      <c r="H485" s="276">
        <v>17.036999999999999</v>
      </c>
      <c r="I485" s="277"/>
      <c r="J485" s="273"/>
      <c r="K485" s="273"/>
      <c r="L485" s="278"/>
      <c r="M485" s="279"/>
      <c r="N485" s="280"/>
      <c r="O485" s="280"/>
      <c r="P485" s="280"/>
      <c r="Q485" s="280"/>
      <c r="R485" s="280"/>
      <c r="S485" s="280"/>
      <c r="T485" s="281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82" t="s">
        <v>174</v>
      </c>
      <c r="AU485" s="282" t="s">
        <v>85</v>
      </c>
      <c r="AV485" s="14" t="s">
        <v>85</v>
      </c>
      <c r="AW485" s="14" t="s">
        <v>32</v>
      </c>
      <c r="AX485" s="14" t="s">
        <v>77</v>
      </c>
      <c r="AY485" s="282" t="s">
        <v>166</v>
      </c>
    </row>
    <row r="486" s="13" customFormat="1">
      <c r="A486" s="13"/>
      <c r="B486" s="261"/>
      <c r="C486" s="262"/>
      <c r="D486" s="263" t="s">
        <v>174</v>
      </c>
      <c r="E486" s="264" t="s">
        <v>1</v>
      </c>
      <c r="F486" s="265" t="s">
        <v>645</v>
      </c>
      <c r="G486" s="262"/>
      <c r="H486" s="264" t="s">
        <v>1</v>
      </c>
      <c r="I486" s="266"/>
      <c r="J486" s="262"/>
      <c r="K486" s="262"/>
      <c r="L486" s="267"/>
      <c r="M486" s="268"/>
      <c r="N486" s="269"/>
      <c r="O486" s="269"/>
      <c r="P486" s="269"/>
      <c r="Q486" s="269"/>
      <c r="R486" s="269"/>
      <c r="S486" s="269"/>
      <c r="T486" s="27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71" t="s">
        <v>174</v>
      </c>
      <c r="AU486" s="271" t="s">
        <v>85</v>
      </c>
      <c r="AV486" s="13" t="s">
        <v>81</v>
      </c>
      <c r="AW486" s="13" t="s">
        <v>32</v>
      </c>
      <c r="AX486" s="13" t="s">
        <v>77</v>
      </c>
      <c r="AY486" s="271" t="s">
        <v>166</v>
      </c>
    </row>
    <row r="487" s="15" customFormat="1">
      <c r="A487" s="15"/>
      <c r="B487" s="283"/>
      <c r="C487" s="284"/>
      <c r="D487" s="263" t="s">
        <v>174</v>
      </c>
      <c r="E487" s="285" t="s">
        <v>1</v>
      </c>
      <c r="F487" s="286" t="s">
        <v>177</v>
      </c>
      <c r="G487" s="284"/>
      <c r="H487" s="287">
        <v>101.247</v>
      </c>
      <c r="I487" s="288"/>
      <c r="J487" s="284"/>
      <c r="K487" s="284"/>
      <c r="L487" s="289"/>
      <c r="M487" s="290"/>
      <c r="N487" s="291"/>
      <c r="O487" s="291"/>
      <c r="P487" s="291"/>
      <c r="Q487" s="291"/>
      <c r="R487" s="291"/>
      <c r="S487" s="291"/>
      <c r="T487" s="292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93" t="s">
        <v>174</v>
      </c>
      <c r="AU487" s="293" t="s">
        <v>85</v>
      </c>
      <c r="AV487" s="15" t="s">
        <v>172</v>
      </c>
      <c r="AW487" s="15" t="s">
        <v>32</v>
      </c>
      <c r="AX487" s="15" t="s">
        <v>81</v>
      </c>
      <c r="AY487" s="293" t="s">
        <v>166</v>
      </c>
    </row>
    <row r="488" s="2" customFormat="1" ht="21.75" customHeight="1">
      <c r="A488" s="39"/>
      <c r="B488" s="40"/>
      <c r="C488" s="247" t="s">
        <v>646</v>
      </c>
      <c r="D488" s="247" t="s">
        <v>168</v>
      </c>
      <c r="E488" s="248" t="s">
        <v>647</v>
      </c>
      <c r="F488" s="249" t="s">
        <v>648</v>
      </c>
      <c r="G488" s="250" t="s">
        <v>242</v>
      </c>
      <c r="H488" s="251">
        <v>184.30000000000001</v>
      </c>
      <c r="I488" s="252"/>
      <c r="J488" s="253">
        <f>ROUND(I488*H488,2)</f>
        <v>0</v>
      </c>
      <c r="K488" s="254"/>
      <c r="L488" s="45"/>
      <c r="M488" s="255" t="s">
        <v>1</v>
      </c>
      <c r="N488" s="256" t="s">
        <v>42</v>
      </c>
      <c r="O488" s="92"/>
      <c r="P488" s="257">
        <f>O488*H488</f>
        <v>0</v>
      </c>
      <c r="Q488" s="257">
        <v>0</v>
      </c>
      <c r="R488" s="257">
        <f>Q488*H488</f>
        <v>0</v>
      </c>
      <c r="S488" s="257">
        <v>0</v>
      </c>
      <c r="T488" s="258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59" t="s">
        <v>304</v>
      </c>
      <c r="AT488" s="259" t="s">
        <v>168</v>
      </c>
      <c r="AU488" s="259" t="s">
        <v>85</v>
      </c>
      <c r="AY488" s="18" t="s">
        <v>166</v>
      </c>
      <c r="BE488" s="260">
        <f>IF(N488="základní",J488,0)</f>
        <v>0</v>
      </c>
      <c r="BF488" s="260">
        <f>IF(N488="snížená",J488,0)</f>
        <v>0</v>
      </c>
      <c r="BG488" s="260">
        <f>IF(N488="zákl. přenesená",J488,0)</f>
        <v>0</v>
      </c>
      <c r="BH488" s="260">
        <f>IF(N488="sníž. přenesená",J488,0)</f>
        <v>0</v>
      </c>
      <c r="BI488" s="260">
        <f>IF(N488="nulová",J488,0)</f>
        <v>0</v>
      </c>
      <c r="BJ488" s="18" t="s">
        <v>81</v>
      </c>
      <c r="BK488" s="260">
        <f>ROUND(I488*H488,2)</f>
        <v>0</v>
      </c>
      <c r="BL488" s="18" t="s">
        <v>304</v>
      </c>
      <c r="BM488" s="259" t="s">
        <v>649</v>
      </c>
    </row>
    <row r="489" s="2" customFormat="1" ht="16.5" customHeight="1">
      <c r="A489" s="39"/>
      <c r="B489" s="40"/>
      <c r="C489" s="294" t="s">
        <v>650</v>
      </c>
      <c r="D489" s="294" t="s">
        <v>249</v>
      </c>
      <c r="E489" s="295" t="s">
        <v>651</v>
      </c>
      <c r="F489" s="296" t="s">
        <v>652</v>
      </c>
      <c r="G489" s="297" t="s">
        <v>200</v>
      </c>
      <c r="H489" s="298">
        <v>0.10000000000000001</v>
      </c>
      <c r="I489" s="299"/>
      <c r="J489" s="300">
        <f>ROUND(I489*H489,2)</f>
        <v>0</v>
      </c>
      <c r="K489" s="301"/>
      <c r="L489" s="302"/>
      <c r="M489" s="303" t="s">
        <v>1</v>
      </c>
      <c r="N489" s="304" t="s">
        <v>42</v>
      </c>
      <c r="O489" s="92"/>
      <c r="P489" s="257">
        <f>O489*H489</f>
        <v>0</v>
      </c>
      <c r="Q489" s="257">
        <v>1</v>
      </c>
      <c r="R489" s="257">
        <f>Q489*H489</f>
        <v>0.10000000000000001</v>
      </c>
      <c r="S489" s="257">
        <v>0</v>
      </c>
      <c r="T489" s="258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59" t="s">
        <v>404</v>
      </c>
      <c r="AT489" s="259" t="s">
        <v>249</v>
      </c>
      <c r="AU489" s="259" t="s">
        <v>85</v>
      </c>
      <c r="AY489" s="18" t="s">
        <v>166</v>
      </c>
      <c r="BE489" s="260">
        <f>IF(N489="základní",J489,0)</f>
        <v>0</v>
      </c>
      <c r="BF489" s="260">
        <f>IF(N489="snížená",J489,0)</f>
        <v>0</v>
      </c>
      <c r="BG489" s="260">
        <f>IF(N489="zákl. přenesená",J489,0)</f>
        <v>0</v>
      </c>
      <c r="BH489" s="260">
        <f>IF(N489="sníž. přenesená",J489,0)</f>
        <v>0</v>
      </c>
      <c r="BI489" s="260">
        <f>IF(N489="nulová",J489,0)</f>
        <v>0</v>
      </c>
      <c r="BJ489" s="18" t="s">
        <v>81</v>
      </c>
      <c r="BK489" s="260">
        <f>ROUND(I489*H489,2)</f>
        <v>0</v>
      </c>
      <c r="BL489" s="18" t="s">
        <v>304</v>
      </c>
      <c r="BM489" s="259" t="s">
        <v>653</v>
      </c>
    </row>
    <row r="490" s="14" customFormat="1">
      <c r="A490" s="14"/>
      <c r="B490" s="272"/>
      <c r="C490" s="273"/>
      <c r="D490" s="263" t="s">
        <v>174</v>
      </c>
      <c r="E490" s="274" t="s">
        <v>1</v>
      </c>
      <c r="F490" s="275" t="s">
        <v>654</v>
      </c>
      <c r="G490" s="273"/>
      <c r="H490" s="276">
        <v>101.247</v>
      </c>
      <c r="I490" s="277"/>
      <c r="J490" s="273"/>
      <c r="K490" s="273"/>
      <c r="L490" s="278"/>
      <c r="M490" s="279"/>
      <c r="N490" s="280"/>
      <c r="O490" s="280"/>
      <c r="P490" s="280"/>
      <c r="Q490" s="280"/>
      <c r="R490" s="280"/>
      <c r="S490" s="280"/>
      <c r="T490" s="281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82" t="s">
        <v>174</v>
      </c>
      <c r="AU490" s="282" t="s">
        <v>85</v>
      </c>
      <c r="AV490" s="14" t="s">
        <v>85</v>
      </c>
      <c r="AW490" s="14" t="s">
        <v>32</v>
      </c>
      <c r="AX490" s="14" t="s">
        <v>77</v>
      </c>
      <c r="AY490" s="282" t="s">
        <v>166</v>
      </c>
    </row>
    <row r="491" s="13" customFormat="1">
      <c r="A491" s="13"/>
      <c r="B491" s="261"/>
      <c r="C491" s="262"/>
      <c r="D491" s="263" t="s">
        <v>174</v>
      </c>
      <c r="E491" s="264" t="s">
        <v>1</v>
      </c>
      <c r="F491" s="265" t="s">
        <v>655</v>
      </c>
      <c r="G491" s="262"/>
      <c r="H491" s="264" t="s">
        <v>1</v>
      </c>
      <c r="I491" s="266"/>
      <c r="J491" s="262"/>
      <c r="K491" s="262"/>
      <c r="L491" s="267"/>
      <c r="M491" s="268"/>
      <c r="N491" s="269"/>
      <c r="O491" s="269"/>
      <c r="P491" s="269"/>
      <c r="Q491" s="269"/>
      <c r="R491" s="269"/>
      <c r="S491" s="269"/>
      <c r="T491" s="270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71" t="s">
        <v>174</v>
      </c>
      <c r="AU491" s="271" t="s">
        <v>85</v>
      </c>
      <c r="AV491" s="13" t="s">
        <v>81</v>
      </c>
      <c r="AW491" s="13" t="s">
        <v>32</v>
      </c>
      <c r="AX491" s="13" t="s">
        <v>77</v>
      </c>
      <c r="AY491" s="271" t="s">
        <v>166</v>
      </c>
    </row>
    <row r="492" s="14" customFormat="1">
      <c r="A492" s="14"/>
      <c r="B492" s="272"/>
      <c r="C492" s="273"/>
      <c r="D492" s="263" t="s">
        <v>174</v>
      </c>
      <c r="E492" s="274" t="s">
        <v>1</v>
      </c>
      <c r="F492" s="275" t="s">
        <v>656</v>
      </c>
      <c r="G492" s="273"/>
      <c r="H492" s="276">
        <v>184.30000000000001</v>
      </c>
      <c r="I492" s="277"/>
      <c r="J492" s="273"/>
      <c r="K492" s="273"/>
      <c r="L492" s="278"/>
      <c r="M492" s="279"/>
      <c r="N492" s="280"/>
      <c r="O492" s="280"/>
      <c r="P492" s="280"/>
      <c r="Q492" s="280"/>
      <c r="R492" s="280"/>
      <c r="S492" s="280"/>
      <c r="T492" s="281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82" t="s">
        <v>174</v>
      </c>
      <c r="AU492" s="282" t="s">
        <v>85</v>
      </c>
      <c r="AV492" s="14" t="s">
        <v>85</v>
      </c>
      <c r="AW492" s="14" t="s">
        <v>32</v>
      </c>
      <c r="AX492" s="14" t="s">
        <v>77</v>
      </c>
      <c r="AY492" s="282" t="s">
        <v>166</v>
      </c>
    </row>
    <row r="493" s="13" customFormat="1">
      <c r="A493" s="13"/>
      <c r="B493" s="261"/>
      <c r="C493" s="262"/>
      <c r="D493" s="263" t="s">
        <v>174</v>
      </c>
      <c r="E493" s="264" t="s">
        <v>1</v>
      </c>
      <c r="F493" s="265" t="s">
        <v>657</v>
      </c>
      <c r="G493" s="262"/>
      <c r="H493" s="264" t="s">
        <v>1</v>
      </c>
      <c r="I493" s="266"/>
      <c r="J493" s="262"/>
      <c r="K493" s="262"/>
      <c r="L493" s="267"/>
      <c r="M493" s="268"/>
      <c r="N493" s="269"/>
      <c r="O493" s="269"/>
      <c r="P493" s="269"/>
      <c r="Q493" s="269"/>
      <c r="R493" s="269"/>
      <c r="S493" s="269"/>
      <c r="T493" s="27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71" t="s">
        <v>174</v>
      </c>
      <c r="AU493" s="271" t="s">
        <v>85</v>
      </c>
      <c r="AV493" s="13" t="s">
        <v>81</v>
      </c>
      <c r="AW493" s="13" t="s">
        <v>32</v>
      </c>
      <c r="AX493" s="13" t="s">
        <v>77</v>
      </c>
      <c r="AY493" s="271" t="s">
        <v>166</v>
      </c>
    </row>
    <row r="494" s="15" customFormat="1">
      <c r="A494" s="15"/>
      <c r="B494" s="283"/>
      <c r="C494" s="284"/>
      <c r="D494" s="263" t="s">
        <v>174</v>
      </c>
      <c r="E494" s="285" t="s">
        <v>1</v>
      </c>
      <c r="F494" s="286" t="s">
        <v>177</v>
      </c>
      <c r="G494" s="284"/>
      <c r="H494" s="287">
        <v>285.54700000000003</v>
      </c>
      <c r="I494" s="288"/>
      <c r="J494" s="284"/>
      <c r="K494" s="284"/>
      <c r="L494" s="289"/>
      <c r="M494" s="290"/>
      <c r="N494" s="291"/>
      <c r="O494" s="291"/>
      <c r="P494" s="291"/>
      <c r="Q494" s="291"/>
      <c r="R494" s="291"/>
      <c r="S494" s="291"/>
      <c r="T494" s="292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93" t="s">
        <v>174</v>
      </c>
      <c r="AU494" s="293" t="s">
        <v>85</v>
      </c>
      <c r="AV494" s="15" t="s">
        <v>172</v>
      </c>
      <c r="AW494" s="15" t="s">
        <v>32</v>
      </c>
      <c r="AX494" s="15" t="s">
        <v>77</v>
      </c>
      <c r="AY494" s="293" t="s">
        <v>166</v>
      </c>
    </row>
    <row r="495" s="14" customFormat="1">
      <c r="A495" s="14"/>
      <c r="B495" s="272"/>
      <c r="C495" s="273"/>
      <c r="D495" s="263" t="s">
        <v>174</v>
      </c>
      <c r="E495" s="274" t="s">
        <v>1</v>
      </c>
      <c r="F495" s="275" t="s">
        <v>658</v>
      </c>
      <c r="G495" s="273"/>
      <c r="H495" s="276">
        <v>0.10000000000000001</v>
      </c>
      <c r="I495" s="277"/>
      <c r="J495" s="273"/>
      <c r="K495" s="273"/>
      <c r="L495" s="278"/>
      <c r="M495" s="279"/>
      <c r="N495" s="280"/>
      <c r="O495" s="280"/>
      <c r="P495" s="280"/>
      <c r="Q495" s="280"/>
      <c r="R495" s="280"/>
      <c r="S495" s="280"/>
      <c r="T495" s="281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82" t="s">
        <v>174</v>
      </c>
      <c r="AU495" s="282" t="s">
        <v>85</v>
      </c>
      <c r="AV495" s="14" t="s">
        <v>85</v>
      </c>
      <c r="AW495" s="14" t="s">
        <v>32</v>
      </c>
      <c r="AX495" s="14" t="s">
        <v>77</v>
      </c>
      <c r="AY495" s="282" t="s">
        <v>166</v>
      </c>
    </row>
    <row r="496" s="15" customFormat="1">
      <c r="A496" s="15"/>
      <c r="B496" s="283"/>
      <c r="C496" s="284"/>
      <c r="D496" s="263" t="s">
        <v>174</v>
      </c>
      <c r="E496" s="285" t="s">
        <v>1</v>
      </c>
      <c r="F496" s="286" t="s">
        <v>177</v>
      </c>
      <c r="G496" s="284"/>
      <c r="H496" s="287">
        <v>0.10000000000000001</v>
      </c>
      <c r="I496" s="288"/>
      <c r="J496" s="284"/>
      <c r="K496" s="284"/>
      <c r="L496" s="289"/>
      <c r="M496" s="290"/>
      <c r="N496" s="291"/>
      <c r="O496" s="291"/>
      <c r="P496" s="291"/>
      <c r="Q496" s="291"/>
      <c r="R496" s="291"/>
      <c r="S496" s="291"/>
      <c r="T496" s="292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93" t="s">
        <v>174</v>
      </c>
      <c r="AU496" s="293" t="s">
        <v>85</v>
      </c>
      <c r="AV496" s="15" t="s">
        <v>172</v>
      </c>
      <c r="AW496" s="15" t="s">
        <v>32</v>
      </c>
      <c r="AX496" s="15" t="s">
        <v>81</v>
      </c>
      <c r="AY496" s="293" t="s">
        <v>166</v>
      </c>
    </row>
    <row r="497" s="2" customFormat="1" ht="16.5" customHeight="1">
      <c r="A497" s="39"/>
      <c r="B497" s="40"/>
      <c r="C497" s="247" t="s">
        <v>659</v>
      </c>
      <c r="D497" s="247" t="s">
        <v>168</v>
      </c>
      <c r="E497" s="248" t="s">
        <v>660</v>
      </c>
      <c r="F497" s="249" t="s">
        <v>661</v>
      </c>
      <c r="G497" s="250" t="s">
        <v>242</v>
      </c>
      <c r="H497" s="251">
        <v>19.379999999999999</v>
      </c>
      <c r="I497" s="252"/>
      <c r="J497" s="253">
        <f>ROUND(I497*H497,2)</f>
        <v>0</v>
      </c>
      <c r="K497" s="254"/>
      <c r="L497" s="45"/>
      <c r="M497" s="255" t="s">
        <v>1</v>
      </c>
      <c r="N497" s="256" t="s">
        <v>42</v>
      </c>
      <c r="O497" s="92"/>
      <c r="P497" s="257">
        <f>O497*H497</f>
        <v>0</v>
      </c>
      <c r="Q497" s="257">
        <v>0.0040000000000000001</v>
      </c>
      <c r="R497" s="257">
        <f>Q497*H497</f>
        <v>0.077519999999999992</v>
      </c>
      <c r="S497" s="257">
        <v>0</v>
      </c>
      <c r="T497" s="258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59" t="s">
        <v>304</v>
      </c>
      <c r="AT497" s="259" t="s">
        <v>168</v>
      </c>
      <c r="AU497" s="259" t="s">
        <v>85</v>
      </c>
      <c r="AY497" s="18" t="s">
        <v>166</v>
      </c>
      <c r="BE497" s="260">
        <f>IF(N497="základní",J497,0)</f>
        <v>0</v>
      </c>
      <c r="BF497" s="260">
        <f>IF(N497="snížená",J497,0)</f>
        <v>0</v>
      </c>
      <c r="BG497" s="260">
        <f>IF(N497="zákl. přenesená",J497,0)</f>
        <v>0</v>
      </c>
      <c r="BH497" s="260">
        <f>IF(N497="sníž. přenesená",J497,0)</f>
        <v>0</v>
      </c>
      <c r="BI497" s="260">
        <f>IF(N497="nulová",J497,0)</f>
        <v>0</v>
      </c>
      <c r="BJ497" s="18" t="s">
        <v>81</v>
      </c>
      <c r="BK497" s="260">
        <f>ROUND(I497*H497,2)</f>
        <v>0</v>
      </c>
      <c r="BL497" s="18" t="s">
        <v>304</v>
      </c>
      <c r="BM497" s="259" t="s">
        <v>662</v>
      </c>
    </row>
    <row r="498" s="13" customFormat="1">
      <c r="A498" s="13"/>
      <c r="B498" s="261"/>
      <c r="C498" s="262"/>
      <c r="D498" s="263" t="s">
        <v>174</v>
      </c>
      <c r="E498" s="264" t="s">
        <v>1</v>
      </c>
      <c r="F498" s="265" t="s">
        <v>175</v>
      </c>
      <c r="G498" s="262"/>
      <c r="H498" s="264" t="s">
        <v>1</v>
      </c>
      <c r="I498" s="266"/>
      <c r="J498" s="262"/>
      <c r="K498" s="262"/>
      <c r="L498" s="267"/>
      <c r="M498" s="268"/>
      <c r="N498" s="269"/>
      <c r="O498" s="269"/>
      <c r="P498" s="269"/>
      <c r="Q498" s="269"/>
      <c r="R498" s="269"/>
      <c r="S498" s="269"/>
      <c r="T498" s="270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71" t="s">
        <v>174</v>
      </c>
      <c r="AU498" s="271" t="s">
        <v>85</v>
      </c>
      <c r="AV498" s="13" t="s">
        <v>81</v>
      </c>
      <c r="AW498" s="13" t="s">
        <v>32</v>
      </c>
      <c r="AX498" s="13" t="s">
        <v>77</v>
      </c>
      <c r="AY498" s="271" t="s">
        <v>166</v>
      </c>
    </row>
    <row r="499" s="14" customFormat="1">
      <c r="A499" s="14"/>
      <c r="B499" s="272"/>
      <c r="C499" s="273"/>
      <c r="D499" s="263" t="s">
        <v>174</v>
      </c>
      <c r="E499" s="274" t="s">
        <v>1</v>
      </c>
      <c r="F499" s="275" t="s">
        <v>663</v>
      </c>
      <c r="G499" s="273"/>
      <c r="H499" s="276">
        <v>19.379999999999999</v>
      </c>
      <c r="I499" s="277"/>
      <c r="J499" s="273"/>
      <c r="K499" s="273"/>
      <c r="L499" s="278"/>
      <c r="M499" s="279"/>
      <c r="N499" s="280"/>
      <c r="O499" s="280"/>
      <c r="P499" s="280"/>
      <c r="Q499" s="280"/>
      <c r="R499" s="280"/>
      <c r="S499" s="280"/>
      <c r="T499" s="281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82" t="s">
        <v>174</v>
      </c>
      <c r="AU499" s="282" t="s">
        <v>85</v>
      </c>
      <c r="AV499" s="14" t="s">
        <v>85</v>
      </c>
      <c r="AW499" s="14" t="s">
        <v>32</v>
      </c>
      <c r="AX499" s="14" t="s">
        <v>77</v>
      </c>
      <c r="AY499" s="282" t="s">
        <v>166</v>
      </c>
    </row>
    <row r="500" s="16" customFormat="1">
      <c r="A500" s="16"/>
      <c r="B500" s="305"/>
      <c r="C500" s="306"/>
      <c r="D500" s="263" t="s">
        <v>174</v>
      </c>
      <c r="E500" s="307" t="s">
        <v>1</v>
      </c>
      <c r="F500" s="308" t="s">
        <v>264</v>
      </c>
      <c r="G500" s="306"/>
      <c r="H500" s="309">
        <v>19.379999999999999</v>
      </c>
      <c r="I500" s="310"/>
      <c r="J500" s="306"/>
      <c r="K500" s="306"/>
      <c r="L500" s="311"/>
      <c r="M500" s="312"/>
      <c r="N500" s="313"/>
      <c r="O500" s="313"/>
      <c r="P500" s="313"/>
      <c r="Q500" s="313"/>
      <c r="R500" s="313"/>
      <c r="S500" s="313"/>
      <c r="T500" s="314"/>
      <c r="U500" s="16"/>
      <c r="V500" s="16"/>
      <c r="W500" s="16"/>
      <c r="X500" s="16"/>
      <c r="Y500" s="16"/>
      <c r="Z500" s="16"/>
      <c r="AA500" s="16"/>
      <c r="AB500" s="16"/>
      <c r="AC500" s="16"/>
      <c r="AD500" s="16"/>
      <c r="AE500" s="16"/>
      <c r="AT500" s="315" t="s">
        <v>174</v>
      </c>
      <c r="AU500" s="315" t="s">
        <v>85</v>
      </c>
      <c r="AV500" s="16" t="s">
        <v>93</v>
      </c>
      <c r="AW500" s="16" t="s">
        <v>32</v>
      </c>
      <c r="AX500" s="16" t="s">
        <v>77</v>
      </c>
      <c r="AY500" s="315" t="s">
        <v>166</v>
      </c>
    </row>
    <row r="501" s="15" customFormat="1">
      <c r="A501" s="15"/>
      <c r="B501" s="283"/>
      <c r="C501" s="284"/>
      <c r="D501" s="263" t="s">
        <v>174</v>
      </c>
      <c r="E501" s="285" t="s">
        <v>1</v>
      </c>
      <c r="F501" s="286" t="s">
        <v>177</v>
      </c>
      <c r="G501" s="284"/>
      <c r="H501" s="287">
        <v>19.379999999999999</v>
      </c>
      <c r="I501" s="288"/>
      <c r="J501" s="284"/>
      <c r="K501" s="284"/>
      <c r="L501" s="289"/>
      <c r="M501" s="290"/>
      <c r="N501" s="291"/>
      <c r="O501" s="291"/>
      <c r="P501" s="291"/>
      <c r="Q501" s="291"/>
      <c r="R501" s="291"/>
      <c r="S501" s="291"/>
      <c r="T501" s="292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93" t="s">
        <v>174</v>
      </c>
      <c r="AU501" s="293" t="s">
        <v>85</v>
      </c>
      <c r="AV501" s="15" t="s">
        <v>172</v>
      </c>
      <c r="AW501" s="15" t="s">
        <v>32</v>
      </c>
      <c r="AX501" s="15" t="s">
        <v>81</v>
      </c>
      <c r="AY501" s="293" t="s">
        <v>166</v>
      </c>
    </row>
    <row r="502" s="2" customFormat="1" ht="16.5" customHeight="1">
      <c r="A502" s="39"/>
      <c r="B502" s="40"/>
      <c r="C502" s="247" t="s">
        <v>664</v>
      </c>
      <c r="D502" s="247" t="s">
        <v>168</v>
      </c>
      <c r="E502" s="248" t="s">
        <v>665</v>
      </c>
      <c r="F502" s="249" t="s">
        <v>666</v>
      </c>
      <c r="G502" s="250" t="s">
        <v>242</v>
      </c>
      <c r="H502" s="251">
        <v>16.564</v>
      </c>
      <c r="I502" s="252"/>
      <c r="J502" s="253">
        <f>ROUND(I502*H502,2)</f>
        <v>0</v>
      </c>
      <c r="K502" s="254"/>
      <c r="L502" s="45"/>
      <c r="M502" s="255" t="s">
        <v>1</v>
      </c>
      <c r="N502" s="256" t="s">
        <v>42</v>
      </c>
      <c r="O502" s="92"/>
      <c r="P502" s="257">
        <f>O502*H502</f>
        <v>0</v>
      </c>
      <c r="Q502" s="257">
        <v>0.0040000000000000001</v>
      </c>
      <c r="R502" s="257">
        <f>Q502*H502</f>
        <v>0.066255999999999995</v>
      </c>
      <c r="S502" s="257">
        <v>0</v>
      </c>
      <c r="T502" s="258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59" t="s">
        <v>304</v>
      </c>
      <c r="AT502" s="259" t="s">
        <v>168</v>
      </c>
      <c r="AU502" s="259" t="s">
        <v>85</v>
      </c>
      <c r="AY502" s="18" t="s">
        <v>166</v>
      </c>
      <c r="BE502" s="260">
        <f>IF(N502="základní",J502,0)</f>
        <v>0</v>
      </c>
      <c r="BF502" s="260">
        <f>IF(N502="snížená",J502,0)</f>
        <v>0</v>
      </c>
      <c r="BG502" s="260">
        <f>IF(N502="zákl. přenesená",J502,0)</f>
        <v>0</v>
      </c>
      <c r="BH502" s="260">
        <f>IF(N502="sníž. přenesená",J502,0)</f>
        <v>0</v>
      </c>
      <c r="BI502" s="260">
        <f>IF(N502="nulová",J502,0)</f>
        <v>0</v>
      </c>
      <c r="BJ502" s="18" t="s">
        <v>81</v>
      </c>
      <c r="BK502" s="260">
        <f>ROUND(I502*H502,2)</f>
        <v>0</v>
      </c>
      <c r="BL502" s="18" t="s">
        <v>304</v>
      </c>
      <c r="BM502" s="259" t="s">
        <v>667</v>
      </c>
    </row>
    <row r="503" s="13" customFormat="1">
      <c r="A503" s="13"/>
      <c r="B503" s="261"/>
      <c r="C503" s="262"/>
      <c r="D503" s="263" t="s">
        <v>174</v>
      </c>
      <c r="E503" s="264" t="s">
        <v>1</v>
      </c>
      <c r="F503" s="265" t="s">
        <v>175</v>
      </c>
      <c r="G503" s="262"/>
      <c r="H503" s="264" t="s">
        <v>1</v>
      </c>
      <c r="I503" s="266"/>
      <c r="J503" s="262"/>
      <c r="K503" s="262"/>
      <c r="L503" s="267"/>
      <c r="M503" s="268"/>
      <c r="N503" s="269"/>
      <c r="O503" s="269"/>
      <c r="P503" s="269"/>
      <c r="Q503" s="269"/>
      <c r="R503" s="269"/>
      <c r="S503" s="269"/>
      <c r="T503" s="27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71" t="s">
        <v>174</v>
      </c>
      <c r="AU503" s="271" t="s">
        <v>85</v>
      </c>
      <c r="AV503" s="13" t="s">
        <v>81</v>
      </c>
      <c r="AW503" s="13" t="s">
        <v>32</v>
      </c>
      <c r="AX503" s="13" t="s">
        <v>77</v>
      </c>
      <c r="AY503" s="271" t="s">
        <v>166</v>
      </c>
    </row>
    <row r="504" s="14" customFormat="1">
      <c r="A504" s="14"/>
      <c r="B504" s="272"/>
      <c r="C504" s="273"/>
      <c r="D504" s="263" t="s">
        <v>174</v>
      </c>
      <c r="E504" s="274" t="s">
        <v>1</v>
      </c>
      <c r="F504" s="275" t="s">
        <v>277</v>
      </c>
      <c r="G504" s="273"/>
      <c r="H504" s="276">
        <v>16.564</v>
      </c>
      <c r="I504" s="277"/>
      <c r="J504" s="273"/>
      <c r="K504" s="273"/>
      <c r="L504" s="278"/>
      <c r="M504" s="279"/>
      <c r="N504" s="280"/>
      <c r="O504" s="280"/>
      <c r="P504" s="280"/>
      <c r="Q504" s="280"/>
      <c r="R504" s="280"/>
      <c r="S504" s="280"/>
      <c r="T504" s="28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82" t="s">
        <v>174</v>
      </c>
      <c r="AU504" s="282" t="s">
        <v>85</v>
      </c>
      <c r="AV504" s="14" t="s">
        <v>85</v>
      </c>
      <c r="AW504" s="14" t="s">
        <v>32</v>
      </c>
      <c r="AX504" s="14" t="s">
        <v>77</v>
      </c>
      <c r="AY504" s="282" t="s">
        <v>166</v>
      </c>
    </row>
    <row r="505" s="15" customFormat="1">
      <c r="A505" s="15"/>
      <c r="B505" s="283"/>
      <c r="C505" s="284"/>
      <c r="D505" s="263" t="s">
        <v>174</v>
      </c>
      <c r="E505" s="285" t="s">
        <v>1</v>
      </c>
      <c r="F505" s="286" t="s">
        <v>177</v>
      </c>
      <c r="G505" s="284"/>
      <c r="H505" s="287">
        <v>16.564</v>
      </c>
      <c r="I505" s="288"/>
      <c r="J505" s="284"/>
      <c r="K505" s="284"/>
      <c r="L505" s="289"/>
      <c r="M505" s="290"/>
      <c r="N505" s="291"/>
      <c r="O505" s="291"/>
      <c r="P505" s="291"/>
      <c r="Q505" s="291"/>
      <c r="R505" s="291"/>
      <c r="S505" s="291"/>
      <c r="T505" s="292"/>
      <c r="U505" s="15"/>
      <c r="V505" s="15"/>
      <c r="W505" s="15"/>
      <c r="X505" s="15"/>
      <c r="Y505" s="15"/>
      <c r="Z505" s="15"/>
      <c r="AA505" s="15"/>
      <c r="AB505" s="15"/>
      <c r="AC505" s="15"/>
      <c r="AD505" s="15"/>
      <c r="AE505" s="15"/>
      <c r="AT505" s="293" t="s">
        <v>174</v>
      </c>
      <c r="AU505" s="293" t="s">
        <v>85</v>
      </c>
      <c r="AV505" s="15" t="s">
        <v>172</v>
      </c>
      <c r="AW505" s="15" t="s">
        <v>32</v>
      </c>
      <c r="AX505" s="15" t="s">
        <v>81</v>
      </c>
      <c r="AY505" s="293" t="s">
        <v>166</v>
      </c>
    </row>
    <row r="506" s="2" customFormat="1" ht="21.75" customHeight="1">
      <c r="A506" s="39"/>
      <c r="B506" s="40"/>
      <c r="C506" s="247" t="s">
        <v>668</v>
      </c>
      <c r="D506" s="247" t="s">
        <v>168</v>
      </c>
      <c r="E506" s="248" t="s">
        <v>669</v>
      </c>
      <c r="F506" s="249" t="s">
        <v>670</v>
      </c>
      <c r="G506" s="250" t="s">
        <v>233</v>
      </c>
      <c r="H506" s="251">
        <v>11.142</v>
      </c>
      <c r="I506" s="252"/>
      <c r="J506" s="253">
        <f>ROUND(I506*H506,2)</f>
        <v>0</v>
      </c>
      <c r="K506" s="254"/>
      <c r="L506" s="45"/>
      <c r="M506" s="255" t="s">
        <v>1</v>
      </c>
      <c r="N506" s="256" t="s">
        <v>42</v>
      </c>
      <c r="O506" s="92"/>
      <c r="P506" s="257">
        <f>O506*H506</f>
        <v>0</v>
      </c>
      <c r="Q506" s="257">
        <v>0</v>
      </c>
      <c r="R506" s="257">
        <f>Q506*H506</f>
        <v>0</v>
      </c>
      <c r="S506" s="257">
        <v>0</v>
      </c>
      <c r="T506" s="258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59" t="s">
        <v>304</v>
      </c>
      <c r="AT506" s="259" t="s">
        <v>168</v>
      </c>
      <c r="AU506" s="259" t="s">
        <v>85</v>
      </c>
      <c r="AY506" s="18" t="s">
        <v>166</v>
      </c>
      <c r="BE506" s="260">
        <f>IF(N506="základní",J506,0)</f>
        <v>0</v>
      </c>
      <c r="BF506" s="260">
        <f>IF(N506="snížená",J506,0)</f>
        <v>0</v>
      </c>
      <c r="BG506" s="260">
        <f>IF(N506="zákl. přenesená",J506,0)</f>
        <v>0</v>
      </c>
      <c r="BH506" s="260">
        <f>IF(N506="sníž. přenesená",J506,0)</f>
        <v>0</v>
      </c>
      <c r="BI506" s="260">
        <f>IF(N506="nulová",J506,0)</f>
        <v>0</v>
      </c>
      <c r="BJ506" s="18" t="s">
        <v>81</v>
      </c>
      <c r="BK506" s="260">
        <f>ROUND(I506*H506,2)</f>
        <v>0</v>
      </c>
      <c r="BL506" s="18" t="s">
        <v>304</v>
      </c>
      <c r="BM506" s="259" t="s">
        <v>671</v>
      </c>
    </row>
    <row r="507" s="13" customFormat="1">
      <c r="A507" s="13"/>
      <c r="B507" s="261"/>
      <c r="C507" s="262"/>
      <c r="D507" s="263" t="s">
        <v>174</v>
      </c>
      <c r="E507" s="264" t="s">
        <v>1</v>
      </c>
      <c r="F507" s="265" t="s">
        <v>175</v>
      </c>
      <c r="G507" s="262"/>
      <c r="H507" s="264" t="s">
        <v>1</v>
      </c>
      <c r="I507" s="266"/>
      <c r="J507" s="262"/>
      <c r="K507" s="262"/>
      <c r="L507" s="267"/>
      <c r="M507" s="268"/>
      <c r="N507" s="269"/>
      <c r="O507" s="269"/>
      <c r="P507" s="269"/>
      <c r="Q507" s="269"/>
      <c r="R507" s="269"/>
      <c r="S507" s="269"/>
      <c r="T507" s="27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71" t="s">
        <v>174</v>
      </c>
      <c r="AU507" s="271" t="s">
        <v>85</v>
      </c>
      <c r="AV507" s="13" t="s">
        <v>81</v>
      </c>
      <c r="AW507" s="13" t="s">
        <v>32</v>
      </c>
      <c r="AX507" s="13" t="s">
        <v>77</v>
      </c>
      <c r="AY507" s="271" t="s">
        <v>166</v>
      </c>
    </row>
    <row r="508" s="14" customFormat="1">
      <c r="A508" s="14"/>
      <c r="B508" s="272"/>
      <c r="C508" s="273"/>
      <c r="D508" s="263" t="s">
        <v>174</v>
      </c>
      <c r="E508" s="274" t="s">
        <v>1</v>
      </c>
      <c r="F508" s="275" t="s">
        <v>672</v>
      </c>
      <c r="G508" s="273"/>
      <c r="H508" s="276">
        <v>11.142</v>
      </c>
      <c r="I508" s="277"/>
      <c r="J508" s="273"/>
      <c r="K508" s="273"/>
      <c r="L508" s="278"/>
      <c r="M508" s="279"/>
      <c r="N508" s="280"/>
      <c r="O508" s="280"/>
      <c r="P508" s="280"/>
      <c r="Q508" s="280"/>
      <c r="R508" s="280"/>
      <c r="S508" s="280"/>
      <c r="T508" s="281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82" t="s">
        <v>174</v>
      </c>
      <c r="AU508" s="282" t="s">
        <v>85</v>
      </c>
      <c r="AV508" s="14" t="s">
        <v>85</v>
      </c>
      <c r="AW508" s="14" t="s">
        <v>32</v>
      </c>
      <c r="AX508" s="14" t="s">
        <v>77</v>
      </c>
      <c r="AY508" s="282" t="s">
        <v>166</v>
      </c>
    </row>
    <row r="509" s="15" customFormat="1">
      <c r="A509" s="15"/>
      <c r="B509" s="283"/>
      <c r="C509" s="284"/>
      <c r="D509" s="263" t="s">
        <v>174</v>
      </c>
      <c r="E509" s="285" t="s">
        <v>1</v>
      </c>
      <c r="F509" s="286" t="s">
        <v>177</v>
      </c>
      <c r="G509" s="284"/>
      <c r="H509" s="287">
        <v>11.142</v>
      </c>
      <c r="I509" s="288"/>
      <c r="J509" s="284"/>
      <c r="K509" s="284"/>
      <c r="L509" s="289"/>
      <c r="M509" s="290"/>
      <c r="N509" s="291"/>
      <c r="O509" s="291"/>
      <c r="P509" s="291"/>
      <c r="Q509" s="291"/>
      <c r="R509" s="291"/>
      <c r="S509" s="291"/>
      <c r="T509" s="292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93" t="s">
        <v>174</v>
      </c>
      <c r="AU509" s="293" t="s">
        <v>85</v>
      </c>
      <c r="AV509" s="15" t="s">
        <v>172</v>
      </c>
      <c r="AW509" s="15" t="s">
        <v>32</v>
      </c>
      <c r="AX509" s="15" t="s">
        <v>81</v>
      </c>
      <c r="AY509" s="293" t="s">
        <v>166</v>
      </c>
    </row>
    <row r="510" s="2" customFormat="1" ht="21.75" customHeight="1">
      <c r="A510" s="39"/>
      <c r="B510" s="40"/>
      <c r="C510" s="247" t="s">
        <v>673</v>
      </c>
      <c r="D510" s="247" t="s">
        <v>168</v>
      </c>
      <c r="E510" s="248" t="s">
        <v>674</v>
      </c>
      <c r="F510" s="249" t="s">
        <v>675</v>
      </c>
      <c r="G510" s="250" t="s">
        <v>242</v>
      </c>
      <c r="H510" s="251">
        <v>84.209999999999994</v>
      </c>
      <c r="I510" s="252"/>
      <c r="J510" s="253">
        <f>ROUND(I510*H510,2)</f>
        <v>0</v>
      </c>
      <c r="K510" s="254"/>
      <c r="L510" s="45"/>
      <c r="M510" s="255" t="s">
        <v>1</v>
      </c>
      <c r="N510" s="256" t="s">
        <v>42</v>
      </c>
      <c r="O510" s="92"/>
      <c r="P510" s="257">
        <f>O510*H510</f>
        <v>0</v>
      </c>
      <c r="Q510" s="257">
        <v>0</v>
      </c>
      <c r="R510" s="257">
        <f>Q510*H510</f>
        <v>0</v>
      </c>
      <c r="S510" s="257">
        <v>0</v>
      </c>
      <c r="T510" s="258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59" t="s">
        <v>304</v>
      </c>
      <c r="AT510" s="259" t="s">
        <v>168</v>
      </c>
      <c r="AU510" s="259" t="s">
        <v>85</v>
      </c>
      <c r="AY510" s="18" t="s">
        <v>166</v>
      </c>
      <c r="BE510" s="260">
        <f>IF(N510="základní",J510,0)</f>
        <v>0</v>
      </c>
      <c r="BF510" s="260">
        <f>IF(N510="snížená",J510,0)</f>
        <v>0</v>
      </c>
      <c r="BG510" s="260">
        <f>IF(N510="zákl. přenesená",J510,0)</f>
        <v>0</v>
      </c>
      <c r="BH510" s="260">
        <f>IF(N510="sníž. přenesená",J510,0)</f>
        <v>0</v>
      </c>
      <c r="BI510" s="260">
        <f>IF(N510="nulová",J510,0)</f>
        <v>0</v>
      </c>
      <c r="BJ510" s="18" t="s">
        <v>81</v>
      </c>
      <c r="BK510" s="260">
        <f>ROUND(I510*H510,2)</f>
        <v>0</v>
      </c>
      <c r="BL510" s="18" t="s">
        <v>304</v>
      </c>
      <c r="BM510" s="259" t="s">
        <v>676</v>
      </c>
    </row>
    <row r="511" s="13" customFormat="1">
      <c r="A511" s="13"/>
      <c r="B511" s="261"/>
      <c r="C511" s="262"/>
      <c r="D511" s="263" t="s">
        <v>174</v>
      </c>
      <c r="E511" s="264" t="s">
        <v>1</v>
      </c>
      <c r="F511" s="265" t="s">
        <v>465</v>
      </c>
      <c r="G511" s="262"/>
      <c r="H511" s="264" t="s">
        <v>1</v>
      </c>
      <c r="I511" s="266"/>
      <c r="J511" s="262"/>
      <c r="K511" s="262"/>
      <c r="L511" s="267"/>
      <c r="M511" s="268"/>
      <c r="N511" s="269"/>
      <c r="O511" s="269"/>
      <c r="P511" s="269"/>
      <c r="Q511" s="269"/>
      <c r="R511" s="269"/>
      <c r="S511" s="269"/>
      <c r="T511" s="270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71" t="s">
        <v>174</v>
      </c>
      <c r="AU511" s="271" t="s">
        <v>85</v>
      </c>
      <c r="AV511" s="13" t="s">
        <v>81</v>
      </c>
      <c r="AW511" s="13" t="s">
        <v>32</v>
      </c>
      <c r="AX511" s="13" t="s">
        <v>77</v>
      </c>
      <c r="AY511" s="271" t="s">
        <v>166</v>
      </c>
    </row>
    <row r="512" s="14" customFormat="1">
      <c r="A512" s="14"/>
      <c r="B512" s="272"/>
      <c r="C512" s="273"/>
      <c r="D512" s="263" t="s">
        <v>174</v>
      </c>
      <c r="E512" s="274" t="s">
        <v>1</v>
      </c>
      <c r="F512" s="275" t="s">
        <v>677</v>
      </c>
      <c r="G512" s="273"/>
      <c r="H512" s="276">
        <v>84.209999999999994</v>
      </c>
      <c r="I512" s="277"/>
      <c r="J512" s="273"/>
      <c r="K512" s="273"/>
      <c r="L512" s="278"/>
      <c r="M512" s="279"/>
      <c r="N512" s="280"/>
      <c r="O512" s="280"/>
      <c r="P512" s="280"/>
      <c r="Q512" s="280"/>
      <c r="R512" s="280"/>
      <c r="S512" s="280"/>
      <c r="T512" s="281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82" t="s">
        <v>174</v>
      </c>
      <c r="AU512" s="282" t="s">
        <v>85</v>
      </c>
      <c r="AV512" s="14" t="s">
        <v>85</v>
      </c>
      <c r="AW512" s="14" t="s">
        <v>32</v>
      </c>
      <c r="AX512" s="14" t="s">
        <v>77</v>
      </c>
      <c r="AY512" s="282" t="s">
        <v>166</v>
      </c>
    </row>
    <row r="513" s="15" customFormat="1">
      <c r="A513" s="15"/>
      <c r="B513" s="283"/>
      <c r="C513" s="284"/>
      <c r="D513" s="263" t="s">
        <v>174</v>
      </c>
      <c r="E513" s="285" t="s">
        <v>1</v>
      </c>
      <c r="F513" s="286" t="s">
        <v>177</v>
      </c>
      <c r="G513" s="284"/>
      <c r="H513" s="287">
        <v>84.209999999999994</v>
      </c>
      <c r="I513" s="288"/>
      <c r="J513" s="284"/>
      <c r="K513" s="284"/>
      <c r="L513" s="289"/>
      <c r="M513" s="290"/>
      <c r="N513" s="291"/>
      <c r="O513" s="291"/>
      <c r="P513" s="291"/>
      <c r="Q513" s="291"/>
      <c r="R513" s="291"/>
      <c r="S513" s="291"/>
      <c r="T513" s="292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93" t="s">
        <v>174</v>
      </c>
      <c r="AU513" s="293" t="s">
        <v>85</v>
      </c>
      <c r="AV513" s="15" t="s">
        <v>172</v>
      </c>
      <c r="AW513" s="15" t="s">
        <v>32</v>
      </c>
      <c r="AX513" s="15" t="s">
        <v>81</v>
      </c>
      <c r="AY513" s="293" t="s">
        <v>166</v>
      </c>
    </row>
    <row r="514" s="2" customFormat="1" ht="21.75" customHeight="1">
      <c r="A514" s="39"/>
      <c r="B514" s="40"/>
      <c r="C514" s="294" t="s">
        <v>678</v>
      </c>
      <c r="D514" s="294" t="s">
        <v>249</v>
      </c>
      <c r="E514" s="295" t="s">
        <v>679</v>
      </c>
      <c r="F514" s="296" t="s">
        <v>680</v>
      </c>
      <c r="G514" s="297" t="s">
        <v>242</v>
      </c>
      <c r="H514" s="298">
        <v>101.05200000000001</v>
      </c>
      <c r="I514" s="299"/>
      <c r="J514" s="300">
        <f>ROUND(I514*H514,2)</f>
        <v>0</v>
      </c>
      <c r="K514" s="301"/>
      <c r="L514" s="302"/>
      <c r="M514" s="303" t="s">
        <v>1</v>
      </c>
      <c r="N514" s="304" t="s">
        <v>42</v>
      </c>
      <c r="O514" s="92"/>
      <c r="P514" s="257">
        <f>O514*H514</f>
        <v>0</v>
      </c>
      <c r="Q514" s="257">
        <v>0.00029999999999999997</v>
      </c>
      <c r="R514" s="257">
        <f>Q514*H514</f>
        <v>0.030315599999999998</v>
      </c>
      <c r="S514" s="257">
        <v>0</v>
      </c>
      <c r="T514" s="258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59" t="s">
        <v>404</v>
      </c>
      <c r="AT514" s="259" t="s">
        <v>249</v>
      </c>
      <c r="AU514" s="259" t="s">
        <v>85</v>
      </c>
      <c r="AY514" s="18" t="s">
        <v>166</v>
      </c>
      <c r="BE514" s="260">
        <f>IF(N514="základní",J514,0)</f>
        <v>0</v>
      </c>
      <c r="BF514" s="260">
        <f>IF(N514="snížená",J514,0)</f>
        <v>0</v>
      </c>
      <c r="BG514" s="260">
        <f>IF(N514="zákl. přenesená",J514,0)</f>
        <v>0</v>
      </c>
      <c r="BH514" s="260">
        <f>IF(N514="sníž. přenesená",J514,0)</f>
        <v>0</v>
      </c>
      <c r="BI514" s="260">
        <f>IF(N514="nulová",J514,0)</f>
        <v>0</v>
      </c>
      <c r="BJ514" s="18" t="s">
        <v>81</v>
      </c>
      <c r="BK514" s="260">
        <f>ROUND(I514*H514,2)</f>
        <v>0</v>
      </c>
      <c r="BL514" s="18" t="s">
        <v>304</v>
      </c>
      <c r="BM514" s="259" t="s">
        <v>681</v>
      </c>
    </row>
    <row r="515" s="14" customFormat="1">
      <c r="A515" s="14"/>
      <c r="B515" s="272"/>
      <c r="C515" s="273"/>
      <c r="D515" s="263" t="s">
        <v>174</v>
      </c>
      <c r="E515" s="274" t="s">
        <v>1</v>
      </c>
      <c r="F515" s="275" t="s">
        <v>682</v>
      </c>
      <c r="G515" s="273"/>
      <c r="H515" s="276">
        <v>101.05200000000001</v>
      </c>
      <c r="I515" s="277"/>
      <c r="J515" s="273"/>
      <c r="K515" s="273"/>
      <c r="L515" s="278"/>
      <c r="M515" s="279"/>
      <c r="N515" s="280"/>
      <c r="O515" s="280"/>
      <c r="P515" s="280"/>
      <c r="Q515" s="280"/>
      <c r="R515" s="280"/>
      <c r="S515" s="280"/>
      <c r="T515" s="28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82" t="s">
        <v>174</v>
      </c>
      <c r="AU515" s="282" t="s">
        <v>85</v>
      </c>
      <c r="AV515" s="14" t="s">
        <v>85</v>
      </c>
      <c r="AW515" s="14" t="s">
        <v>32</v>
      </c>
      <c r="AX515" s="14" t="s">
        <v>77</v>
      </c>
      <c r="AY515" s="282" t="s">
        <v>166</v>
      </c>
    </row>
    <row r="516" s="15" customFormat="1">
      <c r="A516" s="15"/>
      <c r="B516" s="283"/>
      <c r="C516" s="284"/>
      <c r="D516" s="263" t="s">
        <v>174</v>
      </c>
      <c r="E516" s="285" t="s">
        <v>1</v>
      </c>
      <c r="F516" s="286" t="s">
        <v>177</v>
      </c>
      <c r="G516" s="284"/>
      <c r="H516" s="287">
        <v>101.05200000000001</v>
      </c>
      <c r="I516" s="288"/>
      <c r="J516" s="284"/>
      <c r="K516" s="284"/>
      <c r="L516" s="289"/>
      <c r="M516" s="290"/>
      <c r="N516" s="291"/>
      <c r="O516" s="291"/>
      <c r="P516" s="291"/>
      <c r="Q516" s="291"/>
      <c r="R516" s="291"/>
      <c r="S516" s="291"/>
      <c r="T516" s="292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93" t="s">
        <v>174</v>
      </c>
      <c r="AU516" s="293" t="s">
        <v>85</v>
      </c>
      <c r="AV516" s="15" t="s">
        <v>172</v>
      </c>
      <c r="AW516" s="15" t="s">
        <v>32</v>
      </c>
      <c r="AX516" s="15" t="s">
        <v>81</v>
      </c>
      <c r="AY516" s="293" t="s">
        <v>166</v>
      </c>
    </row>
    <row r="517" s="2" customFormat="1" ht="21.75" customHeight="1">
      <c r="A517" s="39"/>
      <c r="B517" s="40"/>
      <c r="C517" s="247" t="s">
        <v>683</v>
      </c>
      <c r="D517" s="247" t="s">
        <v>168</v>
      </c>
      <c r="E517" s="248" t="s">
        <v>684</v>
      </c>
      <c r="F517" s="249" t="s">
        <v>685</v>
      </c>
      <c r="G517" s="250" t="s">
        <v>242</v>
      </c>
      <c r="H517" s="251">
        <v>221.72800000000001</v>
      </c>
      <c r="I517" s="252"/>
      <c r="J517" s="253">
        <f>ROUND(I517*H517,2)</f>
        <v>0</v>
      </c>
      <c r="K517" s="254"/>
      <c r="L517" s="45"/>
      <c r="M517" s="255" t="s">
        <v>1</v>
      </c>
      <c r="N517" s="256" t="s">
        <v>42</v>
      </c>
      <c r="O517" s="92"/>
      <c r="P517" s="257">
        <f>O517*H517</f>
        <v>0</v>
      </c>
      <c r="Q517" s="257">
        <v>0.00040000000000000002</v>
      </c>
      <c r="R517" s="257">
        <f>Q517*H517</f>
        <v>0.088691200000000012</v>
      </c>
      <c r="S517" s="257">
        <v>0</v>
      </c>
      <c r="T517" s="258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59" t="s">
        <v>304</v>
      </c>
      <c r="AT517" s="259" t="s">
        <v>168</v>
      </c>
      <c r="AU517" s="259" t="s">
        <v>85</v>
      </c>
      <c r="AY517" s="18" t="s">
        <v>166</v>
      </c>
      <c r="BE517" s="260">
        <f>IF(N517="základní",J517,0)</f>
        <v>0</v>
      </c>
      <c r="BF517" s="260">
        <f>IF(N517="snížená",J517,0)</f>
        <v>0</v>
      </c>
      <c r="BG517" s="260">
        <f>IF(N517="zákl. přenesená",J517,0)</f>
        <v>0</v>
      </c>
      <c r="BH517" s="260">
        <f>IF(N517="sníž. přenesená",J517,0)</f>
        <v>0</v>
      </c>
      <c r="BI517" s="260">
        <f>IF(N517="nulová",J517,0)</f>
        <v>0</v>
      </c>
      <c r="BJ517" s="18" t="s">
        <v>81</v>
      </c>
      <c r="BK517" s="260">
        <f>ROUND(I517*H517,2)</f>
        <v>0</v>
      </c>
      <c r="BL517" s="18" t="s">
        <v>304</v>
      </c>
      <c r="BM517" s="259" t="s">
        <v>686</v>
      </c>
    </row>
    <row r="518" s="14" customFormat="1">
      <c r="A518" s="14"/>
      <c r="B518" s="272"/>
      <c r="C518" s="273"/>
      <c r="D518" s="263" t="s">
        <v>174</v>
      </c>
      <c r="E518" s="274" t="s">
        <v>1</v>
      </c>
      <c r="F518" s="275" t="s">
        <v>397</v>
      </c>
      <c r="G518" s="273"/>
      <c r="H518" s="276">
        <v>84.209999999999994</v>
      </c>
      <c r="I518" s="277"/>
      <c r="J518" s="273"/>
      <c r="K518" s="273"/>
      <c r="L518" s="278"/>
      <c r="M518" s="279"/>
      <c r="N518" s="280"/>
      <c r="O518" s="280"/>
      <c r="P518" s="280"/>
      <c r="Q518" s="280"/>
      <c r="R518" s="280"/>
      <c r="S518" s="280"/>
      <c r="T518" s="28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82" t="s">
        <v>174</v>
      </c>
      <c r="AU518" s="282" t="s">
        <v>85</v>
      </c>
      <c r="AV518" s="14" t="s">
        <v>85</v>
      </c>
      <c r="AW518" s="14" t="s">
        <v>32</v>
      </c>
      <c r="AX518" s="14" t="s">
        <v>77</v>
      </c>
      <c r="AY518" s="282" t="s">
        <v>166</v>
      </c>
    </row>
    <row r="519" s="14" customFormat="1">
      <c r="A519" s="14"/>
      <c r="B519" s="272"/>
      <c r="C519" s="273"/>
      <c r="D519" s="263" t="s">
        <v>174</v>
      </c>
      <c r="E519" s="274" t="s">
        <v>1</v>
      </c>
      <c r="F519" s="275" t="s">
        <v>687</v>
      </c>
      <c r="G519" s="273"/>
      <c r="H519" s="276">
        <v>12.632</v>
      </c>
      <c r="I519" s="277"/>
      <c r="J519" s="273"/>
      <c r="K519" s="273"/>
      <c r="L519" s="278"/>
      <c r="M519" s="279"/>
      <c r="N519" s="280"/>
      <c r="O519" s="280"/>
      <c r="P519" s="280"/>
      <c r="Q519" s="280"/>
      <c r="R519" s="280"/>
      <c r="S519" s="280"/>
      <c r="T519" s="28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82" t="s">
        <v>174</v>
      </c>
      <c r="AU519" s="282" t="s">
        <v>85</v>
      </c>
      <c r="AV519" s="14" t="s">
        <v>85</v>
      </c>
      <c r="AW519" s="14" t="s">
        <v>32</v>
      </c>
      <c r="AX519" s="14" t="s">
        <v>77</v>
      </c>
      <c r="AY519" s="282" t="s">
        <v>166</v>
      </c>
    </row>
    <row r="520" s="13" customFormat="1">
      <c r="A520" s="13"/>
      <c r="B520" s="261"/>
      <c r="C520" s="262"/>
      <c r="D520" s="263" t="s">
        <v>174</v>
      </c>
      <c r="E520" s="264" t="s">
        <v>1</v>
      </c>
      <c r="F520" s="265" t="s">
        <v>688</v>
      </c>
      <c r="G520" s="262"/>
      <c r="H520" s="264" t="s">
        <v>1</v>
      </c>
      <c r="I520" s="266"/>
      <c r="J520" s="262"/>
      <c r="K520" s="262"/>
      <c r="L520" s="267"/>
      <c r="M520" s="268"/>
      <c r="N520" s="269"/>
      <c r="O520" s="269"/>
      <c r="P520" s="269"/>
      <c r="Q520" s="269"/>
      <c r="R520" s="269"/>
      <c r="S520" s="269"/>
      <c r="T520" s="270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71" t="s">
        <v>174</v>
      </c>
      <c r="AU520" s="271" t="s">
        <v>85</v>
      </c>
      <c r="AV520" s="13" t="s">
        <v>81</v>
      </c>
      <c r="AW520" s="13" t="s">
        <v>32</v>
      </c>
      <c r="AX520" s="13" t="s">
        <v>77</v>
      </c>
      <c r="AY520" s="271" t="s">
        <v>166</v>
      </c>
    </row>
    <row r="521" s="16" customFormat="1">
      <c r="A521" s="16"/>
      <c r="B521" s="305"/>
      <c r="C521" s="306"/>
      <c r="D521" s="263" t="s">
        <v>174</v>
      </c>
      <c r="E521" s="307" t="s">
        <v>1</v>
      </c>
      <c r="F521" s="308" t="s">
        <v>264</v>
      </c>
      <c r="G521" s="306"/>
      <c r="H521" s="309">
        <v>96.841999999999999</v>
      </c>
      <c r="I521" s="310"/>
      <c r="J521" s="306"/>
      <c r="K521" s="306"/>
      <c r="L521" s="311"/>
      <c r="M521" s="312"/>
      <c r="N521" s="313"/>
      <c r="O521" s="313"/>
      <c r="P521" s="313"/>
      <c r="Q521" s="313"/>
      <c r="R521" s="313"/>
      <c r="S521" s="313"/>
      <c r="T521" s="314"/>
      <c r="U521" s="16"/>
      <c r="V521" s="16"/>
      <c r="W521" s="16"/>
      <c r="X521" s="16"/>
      <c r="Y521" s="16"/>
      <c r="Z521" s="16"/>
      <c r="AA521" s="16"/>
      <c r="AB521" s="16"/>
      <c r="AC521" s="16"/>
      <c r="AD521" s="16"/>
      <c r="AE521" s="16"/>
      <c r="AT521" s="315" t="s">
        <v>174</v>
      </c>
      <c r="AU521" s="315" t="s">
        <v>85</v>
      </c>
      <c r="AV521" s="16" t="s">
        <v>93</v>
      </c>
      <c r="AW521" s="16" t="s">
        <v>32</v>
      </c>
      <c r="AX521" s="16" t="s">
        <v>77</v>
      </c>
      <c r="AY521" s="315" t="s">
        <v>166</v>
      </c>
    </row>
    <row r="522" s="14" customFormat="1">
      <c r="A522" s="14"/>
      <c r="B522" s="272"/>
      <c r="C522" s="273"/>
      <c r="D522" s="263" t="s">
        <v>174</v>
      </c>
      <c r="E522" s="274" t="s">
        <v>1</v>
      </c>
      <c r="F522" s="275" t="s">
        <v>689</v>
      </c>
      <c r="G522" s="273"/>
      <c r="H522" s="276">
        <v>96.841999999999999</v>
      </c>
      <c r="I522" s="277"/>
      <c r="J522" s="273"/>
      <c r="K522" s="273"/>
      <c r="L522" s="278"/>
      <c r="M522" s="279"/>
      <c r="N522" s="280"/>
      <c r="O522" s="280"/>
      <c r="P522" s="280"/>
      <c r="Q522" s="280"/>
      <c r="R522" s="280"/>
      <c r="S522" s="280"/>
      <c r="T522" s="281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82" t="s">
        <v>174</v>
      </c>
      <c r="AU522" s="282" t="s">
        <v>85</v>
      </c>
      <c r="AV522" s="14" t="s">
        <v>85</v>
      </c>
      <c r="AW522" s="14" t="s">
        <v>32</v>
      </c>
      <c r="AX522" s="14" t="s">
        <v>77</v>
      </c>
      <c r="AY522" s="282" t="s">
        <v>166</v>
      </c>
    </row>
    <row r="523" s="13" customFormat="1">
      <c r="A523" s="13"/>
      <c r="B523" s="261"/>
      <c r="C523" s="262"/>
      <c r="D523" s="263" t="s">
        <v>174</v>
      </c>
      <c r="E523" s="264" t="s">
        <v>1</v>
      </c>
      <c r="F523" s="265" t="s">
        <v>690</v>
      </c>
      <c r="G523" s="262"/>
      <c r="H523" s="264" t="s">
        <v>1</v>
      </c>
      <c r="I523" s="266"/>
      <c r="J523" s="262"/>
      <c r="K523" s="262"/>
      <c r="L523" s="267"/>
      <c r="M523" s="268"/>
      <c r="N523" s="269"/>
      <c r="O523" s="269"/>
      <c r="P523" s="269"/>
      <c r="Q523" s="269"/>
      <c r="R523" s="269"/>
      <c r="S523" s="269"/>
      <c r="T523" s="27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71" t="s">
        <v>174</v>
      </c>
      <c r="AU523" s="271" t="s">
        <v>85</v>
      </c>
      <c r="AV523" s="13" t="s">
        <v>81</v>
      </c>
      <c r="AW523" s="13" t="s">
        <v>32</v>
      </c>
      <c r="AX523" s="13" t="s">
        <v>77</v>
      </c>
      <c r="AY523" s="271" t="s">
        <v>166</v>
      </c>
    </row>
    <row r="524" s="16" customFormat="1">
      <c r="A524" s="16"/>
      <c r="B524" s="305"/>
      <c r="C524" s="306"/>
      <c r="D524" s="263" t="s">
        <v>174</v>
      </c>
      <c r="E524" s="307" t="s">
        <v>1</v>
      </c>
      <c r="F524" s="308" t="s">
        <v>264</v>
      </c>
      <c r="G524" s="306"/>
      <c r="H524" s="309">
        <v>96.841999999999999</v>
      </c>
      <c r="I524" s="310"/>
      <c r="J524" s="306"/>
      <c r="K524" s="306"/>
      <c r="L524" s="311"/>
      <c r="M524" s="312"/>
      <c r="N524" s="313"/>
      <c r="O524" s="313"/>
      <c r="P524" s="313"/>
      <c r="Q524" s="313"/>
      <c r="R524" s="313"/>
      <c r="S524" s="313"/>
      <c r="T524" s="314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T524" s="315" t="s">
        <v>174</v>
      </c>
      <c r="AU524" s="315" t="s">
        <v>85</v>
      </c>
      <c r="AV524" s="16" t="s">
        <v>93</v>
      </c>
      <c r="AW524" s="16" t="s">
        <v>32</v>
      </c>
      <c r="AX524" s="16" t="s">
        <v>77</v>
      </c>
      <c r="AY524" s="315" t="s">
        <v>166</v>
      </c>
    </row>
    <row r="525" s="13" customFormat="1">
      <c r="A525" s="13"/>
      <c r="B525" s="261"/>
      <c r="C525" s="262"/>
      <c r="D525" s="263" t="s">
        <v>174</v>
      </c>
      <c r="E525" s="264" t="s">
        <v>1</v>
      </c>
      <c r="F525" s="265" t="s">
        <v>175</v>
      </c>
      <c r="G525" s="262"/>
      <c r="H525" s="264" t="s">
        <v>1</v>
      </c>
      <c r="I525" s="266"/>
      <c r="J525" s="262"/>
      <c r="K525" s="262"/>
      <c r="L525" s="267"/>
      <c r="M525" s="268"/>
      <c r="N525" s="269"/>
      <c r="O525" s="269"/>
      <c r="P525" s="269"/>
      <c r="Q525" s="269"/>
      <c r="R525" s="269"/>
      <c r="S525" s="269"/>
      <c r="T525" s="270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71" t="s">
        <v>174</v>
      </c>
      <c r="AU525" s="271" t="s">
        <v>85</v>
      </c>
      <c r="AV525" s="13" t="s">
        <v>81</v>
      </c>
      <c r="AW525" s="13" t="s">
        <v>32</v>
      </c>
      <c r="AX525" s="13" t="s">
        <v>77</v>
      </c>
      <c r="AY525" s="271" t="s">
        <v>166</v>
      </c>
    </row>
    <row r="526" s="14" customFormat="1">
      <c r="A526" s="14"/>
      <c r="B526" s="272"/>
      <c r="C526" s="273"/>
      <c r="D526" s="263" t="s">
        <v>174</v>
      </c>
      <c r="E526" s="274" t="s">
        <v>1</v>
      </c>
      <c r="F526" s="275" t="s">
        <v>691</v>
      </c>
      <c r="G526" s="273"/>
      <c r="H526" s="276">
        <v>28.044</v>
      </c>
      <c r="I526" s="277"/>
      <c r="J526" s="273"/>
      <c r="K526" s="273"/>
      <c r="L526" s="278"/>
      <c r="M526" s="279"/>
      <c r="N526" s="280"/>
      <c r="O526" s="280"/>
      <c r="P526" s="280"/>
      <c r="Q526" s="280"/>
      <c r="R526" s="280"/>
      <c r="S526" s="280"/>
      <c r="T526" s="281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82" t="s">
        <v>174</v>
      </c>
      <c r="AU526" s="282" t="s">
        <v>85</v>
      </c>
      <c r="AV526" s="14" t="s">
        <v>85</v>
      </c>
      <c r="AW526" s="14" t="s">
        <v>32</v>
      </c>
      <c r="AX526" s="14" t="s">
        <v>77</v>
      </c>
      <c r="AY526" s="282" t="s">
        <v>166</v>
      </c>
    </row>
    <row r="527" s="16" customFormat="1">
      <c r="A527" s="16"/>
      <c r="B527" s="305"/>
      <c r="C527" s="306"/>
      <c r="D527" s="263" t="s">
        <v>174</v>
      </c>
      <c r="E527" s="307" t="s">
        <v>1</v>
      </c>
      <c r="F527" s="308" t="s">
        <v>264</v>
      </c>
      <c r="G527" s="306"/>
      <c r="H527" s="309">
        <v>28.044</v>
      </c>
      <c r="I527" s="310"/>
      <c r="J527" s="306"/>
      <c r="K527" s="306"/>
      <c r="L527" s="311"/>
      <c r="M527" s="312"/>
      <c r="N527" s="313"/>
      <c r="O527" s="313"/>
      <c r="P527" s="313"/>
      <c r="Q527" s="313"/>
      <c r="R527" s="313"/>
      <c r="S527" s="313"/>
      <c r="T527" s="314"/>
      <c r="U527" s="16"/>
      <c r="V527" s="16"/>
      <c r="W527" s="16"/>
      <c r="X527" s="16"/>
      <c r="Y527" s="16"/>
      <c r="Z527" s="16"/>
      <c r="AA527" s="16"/>
      <c r="AB527" s="16"/>
      <c r="AC527" s="16"/>
      <c r="AD527" s="16"/>
      <c r="AE527" s="16"/>
      <c r="AT527" s="315" t="s">
        <v>174</v>
      </c>
      <c r="AU527" s="315" t="s">
        <v>85</v>
      </c>
      <c r="AV527" s="16" t="s">
        <v>93</v>
      </c>
      <c r="AW527" s="16" t="s">
        <v>32</v>
      </c>
      <c r="AX527" s="16" t="s">
        <v>77</v>
      </c>
      <c r="AY527" s="315" t="s">
        <v>166</v>
      </c>
    </row>
    <row r="528" s="15" customFormat="1">
      <c r="A528" s="15"/>
      <c r="B528" s="283"/>
      <c r="C528" s="284"/>
      <c r="D528" s="263" t="s">
        <v>174</v>
      </c>
      <c r="E528" s="285" t="s">
        <v>1</v>
      </c>
      <c r="F528" s="286" t="s">
        <v>177</v>
      </c>
      <c r="G528" s="284"/>
      <c r="H528" s="287">
        <v>221.72800000000001</v>
      </c>
      <c r="I528" s="288"/>
      <c r="J528" s="284"/>
      <c r="K528" s="284"/>
      <c r="L528" s="289"/>
      <c r="M528" s="290"/>
      <c r="N528" s="291"/>
      <c r="O528" s="291"/>
      <c r="P528" s="291"/>
      <c r="Q528" s="291"/>
      <c r="R528" s="291"/>
      <c r="S528" s="291"/>
      <c r="T528" s="292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93" t="s">
        <v>174</v>
      </c>
      <c r="AU528" s="293" t="s">
        <v>85</v>
      </c>
      <c r="AV528" s="15" t="s">
        <v>172</v>
      </c>
      <c r="AW528" s="15" t="s">
        <v>32</v>
      </c>
      <c r="AX528" s="15" t="s">
        <v>81</v>
      </c>
      <c r="AY528" s="293" t="s">
        <v>166</v>
      </c>
    </row>
    <row r="529" s="2" customFormat="1" ht="21.75" customHeight="1">
      <c r="A529" s="39"/>
      <c r="B529" s="40"/>
      <c r="C529" s="247" t="s">
        <v>692</v>
      </c>
      <c r="D529" s="247" t="s">
        <v>168</v>
      </c>
      <c r="E529" s="248" t="s">
        <v>693</v>
      </c>
      <c r="F529" s="249" t="s">
        <v>694</v>
      </c>
      <c r="G529" s="250" t="s">
        <v>242</v>
      </c>
      <c r="H529" s="251">
        <v>56.840000000000003</v>
      </c>
      <c r="I529" s="252"/>
      <c r="J529" s="253">
        <f>ROUND(I529*H529,2)</f>
        <v>0</v>
      </c>
      <c r="K529" s="254"/>
      <c r="L529" s="45"/>
      <c r="M529" s="255" t="s">
        <v>1</v>
      </c>
      <c r="N529" s="256" t="s">
        <v>42</v>
      </c>
      <c r="O529" s="92"/>
      <c r="P529" s="257">
        <f>O529*H529</f>
        <v>0</v>
      </c>
      <c r="Q529" s="257">
        <v>0.00040000000000000002</v>
      </c>
      <c r="R529" s="257">
        <f>Q529*H529</f>
        <v>0.022736000000000003</v>
      </c>
      <c r="S529" s="257">
        <v>0</v>
      </c>
      <c r="T529" s="258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59" t="s">
        <v>304</v>
      </c>
      <c r="AT529" s="259" t="s">
        <v>168</v>
      </c>
      <c r="AU529" s="259" t="s">
        <v>85</v>
      </c>
      <c r="AY529" s="18" t="s">
        <v>166</v>
      </c>
      <c r="BE529" s="260">
        <f>IF(N529="základní",J529,0)</f>
        <v>0</v>
      </c>
      <c r="BF529" s="260">
        <f>IF(N529="snížená",J529,0)</f>
        <v>0</v>
      </c>
      <c r="BG529" s="260">
        <f>IF(N529="zákl. přenesená",J529,0)</f>
        <v>0</v>
      </c>
      <c r="BH529" s="260">
        <f>IF(N529="sníž. přenesená",J529,0)</f>
        <v>0</v>
      </c>
      <c r="BI529" s="260">
        <f>IF(N529="nulová",J529,0)</f>
        <v>0</v>
      </c>
      <c r="BJ529" s="18" t="s">
        <v>81</v>
      </c>
      <c r="BK529" s="260">
        <f>ROUND(I529*H529,2)</f>
        <v>0</v>
      </c>
      <c r="BL529" s="18" t="s">
        <v>304</v>
      </c>
      <c r="BM529" s="259" t="s">
        <v>695</v>
      </c>
    </row>
    <row r="530" s="13" customFormat="1">
      <c r="A530" s="13"/>
      <c r="B530" s="261"/>
      <c r="C530" s="262"/>
      <c r="D530" s="263" t="s">
        <v>174</v>
      </c>
      <c r="E530" s="264" t="s">
        <v>1</v>
      </c>
      <c r="F530" s="265" t="s">
        <v>175</v>
      </c>
      <c r="G530" s="262"/>
      <c r="H530" s="264" t="s">
        <v>1</v>
      </c>
      <c r="I530" s="266"/>
      <c r="J530" s="262"/>
      <c r="K530" s="262"/>
      <c r="L530" s="267"/>
      <c r="M530" s="268"/>
      <c r="N530" s="269"/>
      <c r="O530" s="269"/>
      <c r="P530" s="269"/>
      <c r="Q530" s="269"/>
      <c r="R530" s="269"/>
      <c r="S530" s="269"/>
      <c r="T530" s="270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71" t="s">
        <v>174</v>
      </c>
      <c r="AU530" s="271" t="s">
        <v>85</v>
      </c>
      <c r="AV530" s="13" t="s">
        <v>81</v>
      </c>
      <c r="AW530" s="13" t="s">
        <v>32</v>
      </c>
      <c r="AX530" s="13" t="s">
        <v>77</v>
      </c>
      <c r="AY530" s="271" t="s">
        <v>166</v>
      </c>
    </row>
    <row r="531" s="14" customFormat="1">
      <c r="A531" s="14"/>
      <c r="B531" s="272"/>
      <c r="C531" s="273"/>
      <c r="D531" s="263" t="s">
        <v>174</v>
      </c>
      <c r="E531" s="274" t="s">
        <v>1</v>
      </c>
      <c r="F531" s="275" t="s">
        <v>696</v>
      </c>
      <c r="G531" s="273"/>
      <c r="H531" s="276">
        <v>28.420000000000002</v>
      </c>
      <c r="I531" s="277"/>
      <c r="J531" s="273"/>
      <c r="K531" s="273"/>
      <c r="L531" s="278"/>
      <c r="M531" s="279"/>
      <c r="N531" s="280"/>
      <c r="O531" s="280"/>
      <c r="P531" s="280"/>
      <c r="Q531" s="280"/>
      <c r="R531" s="280"/>
      <c r="S531" s="280"/>
      <c r="T531" s="281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82" t="s">
        <v>174</v>
      </c>
      <c r="AU531" s="282" t="s">
        <v>85</v>
      </c>
      <c r="AV531" s="14" t="s">
        <v>85</v>
      </c>
      <c r="AW531" s="14" t="s">
        <v>32</v>
      </c>
      <c r="AX531" s="14" t="s">
        <v>77</v>
      </c>
      <c r="AY531" s="282" t="s">
        <v>166</v>
      </c>
    </row>
    <row r="532" s="16" customFormat="1">
      <c r="A532" s="16"/>
      <c r="B532" s="305"/>
      <c r="C532" s="306"/>
      <c r="D532" s="263" t="s">
        <v>174</v>
      </c>
      <c r="E532" s="307" t="s">
        <v>1</v>
      </c>
      <c r="F532" s="308" t="s">
        <v>264</v>
      </c>
      <c r="G532" s="306"/>
      <c r="H532" s="309">
        <v>28.420000000000002</v>
      </c>
      <c r="I532" s="310"/>
      <c r="J532" s="306"/>
      <c r="K532" s="306"/>
      <c r="L532" s="311"/>
      <c r="M532" s="312"/>
      <c r="N532" s="313"/>
      <c r="O532" s="313"/>
      <c r="P532" s="313"/>
      <c r="Q532" s="313"/>
      <c r="R532" s="313"/>
      <c r="S532" s="313"/>
      <c r="T532" s="314"/>
      <c r="U532" s="16"/>
      <c r="V532" s="16"/>
      <c r="W532" s="16"/>
      <c r="X532" s="16"/>
      <c r="Y532" s="16"/>
      <c r="Z532" s="16"/>
      <c r="AA532" s="16"/>
      <c r="AB532" s="16"/>
      <c r="AC532" s="16"/>
      <c r="AD532" s="16"/>
      <c r="AE532" s="16"/>
      <c r="AT532" s="315" t="s">
        <v>174</v>
      </c>
      <c r="AU532" s="315" t="s">
        <v>85</v>
      </c>
      <c r="AV532" s="16" t="s">
        <v>93</v>
      </c>
      <c r="AW532" s="16" t="s">
        <v>32</v>
      </c>
      <c r="AX532" s="16" t="s">
        <v>77</v>
      </c>
      <c r="AY532" s="315" t="s">
        <v>166</v>
      </c>
    </row>
    <row r="533" s="15" customFormat="1">
      <c r="A533" s="15"/>
      <c r="B533" s="283"/>
      <c r="C533" s="284"/>
      <c r="D533" s="263" t="s">
        <v>174</v>
      </c>
      <c r="E533" s="285" t="s">
        <v>1</v>
      </c>
      <c r="F533" s="286" t="s">
        <v>177</v>
      </c>
      <c r="G533" s="284"/>
      <c r="H533" s="287">
        <v>28.420000000000002</v>
      </c>
      <c r="I533" s="288"/>
      <c r="J533" s="284"/>
      <c r="K533" s="284"/>
      <c r="L533" s="289"/>
      <c r="M533" s="290"/>
      <c r="N533" s="291"/>
      <c r="O533" s="291"/>
      <c r="P533" s="291"/>
      <c r="Q533" s="291"/>
      <c r="R533" s="291"/>
      <c r="S533" s="291"/>
      <c r="T533" s="292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93" t="s">
        <v>174</v>
      </c>
      <c r="AU533" s="293" t="s">
        <v>85</v>
      </c>
      <c r="AV533" s="15" t="s">
        <v>172</v>
      </c>
      <c r="AW533" s="15" t="s">
        <v>32</v>
      </c>
      <c r="AX533" s="15" t="s">
        <v>81</v>
      </c>
      <c r="AY533" s="293" t="s">
        <v>166</v>
      </c>
    </row>
    <row r="534" s="14" customFormat="1">
      <c r="A534" s="14"/>
      <c r="B534" s="272"/>
      <c r="C534" s="273"/>
      <c r="D534" s="263" t="s">
        <v>174</v>
      </c>
      <c r="E534" s="273"/>
      <c r="F534" s="275" t="s">
        <v>697</v>
      </c>
      <c r="G534" s="273"/>
      <c r="H534" s="276">
        <v>56.840000000000003</v>
      </c>
      <c r="I534" s="277"/>
      <c r="J534" s="273"/>
      <c r="K534" s="273"/>
      <c r="L534" s="278"/>
      <c r="M534" s="279"/>
      <c r="N534" s="280"/>
      <c r="O534" s="280"/>
      <c r="P534" s="280"/>
      <c r="Q534" s="280"/>
      <c r="R534" s="280"/>
      <c r="S534" s="280"/>
      <c r="T534" s="28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82" t="s">
        <v>174</v>
      </c>
      <c r="AU534" s="282" t="s">
        <v>85</v>
      </c>
      <c r="AV534" s="14" t="s">
        <v>85</v>
      </c>
      <c r="AW534" s="14" t="s">
        <v>4</v>
      </c>
      <c r="AX534" s="14" t="s">
        <v>81</v>
      </c>
      <c r="AY534" s="282" t="s">
        <v>166</v>
      </c>
    </row>
    <row r="535" s="2" customFormat="1" ht="44.25" customHeight="1">
      <c r="A535" s="39"/>
      <c r="B535" s="40"/>
      <c r="C535" s="294" t="s">
        <v>698</v>
      </c>
      <c r="D535" s="294" t="s">
        <v>249</v>
      </c>
      <c r="E535" s="295" t="s">
        <v>699</v>
      </c>
      <c r="F535" s="296" t="s">
        <v>700</v>
      </c>
      <c r="G535" s="297" t="s">
        <v>242</v>
      </c>
      <c r="H535" s="298">
        <v>218.071</v>
      </c>
      <c r="I535" s="299"/>
      <c r="J535" s="300">
        <f>ROUND(I535*H535,2)</f>
        <v>0</v>
      </c>
      <c r="K535" s="301"/>
      <c r="L535" s="302"/>
      <c r="M535" s="303" t="s">
        <v>1</v>
      </c>
      <c r="N535" s="304" t="s">
        <v>42</v>
      </c>
      <c r="O535" s="92"/>
      <c r="P535" s="257">
        <f>O535*H535</f>
        <v>0</v>
      </c>
      <c r="Q535" s="257">
        <v>0.0054000000000000003</v>
      </c>
      <c r="R535" s="257">
        <f>Q535*H535</f>
        <v>1.1775834000000001</v>
      </c>
      <c r="S535" s="257">
        <v>0</v>
      </c>
      <c r="T535" s="258">
        <f>S535*H535</f>
        <v>0</v>
      </c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R535" s="259" t="s">
        <v>404</v>
      </c>
      <c r="AT535" s="259" t="s">
        <v>249</v>
      </c>
      <c r="AU535" s="259" t="s">
        <v>85</v>
      </c>
      <c r="AY535" s="18" t="s">
        <v>166</v>
      </c>
      <c r="BE535" s="260">
        <f>IF(N535="základní",J535,0)</f>
        <v>0</v>
      </c>
      <c r="BF535" s="260">
        <f>IF(N535="snížená",J535,0)</f>
        <v>0</v>
      </c>
      <c r="BG535" s="260">
        <f>IF(N535="zákl. přenesená",J535,0)</f>
        <v>0</v>
      </c>
      <c r="BH535" s="260">
        <f>IF(N535="sníž. přenesená",J535,0)</f>
        <v>0</v>
      </c>
      <c r="BI535" s="260">
        <f>IF(N535="nulová",J535,0)</f>
        <v>0</v>
      </c>
      <c r="BJ535" s="18" t="s">
        <v>81</v>
      </c>
      <c r="BK535" s="260">
        <f>ROUND(I535*H535,2)</f>
        <v>0</v>
      </c>
      <c r="BL535" s="18" t="s">
        <v>304</v>
      </c>
      <c r="BM535" s="259" t="s">
        <v>701</v>
      </c>
    </row>
    <row r="536" s="14" customFormat="1">
      <c r="A536" s="14"/>
      <c r="B536" s="272"/>
      <c r="C536" s="273"/>
      <c r="D536" s="263" t="s">
        <v>174</v>
      </c>
      <c r="E536" s="274" t="s">
        <v>1</v>
      </c>
      <c r="F536" s="275" t="s">
        <v>702</v>
      </c>
      <c r="G536" s="273"/>
      <c r="H536" s="276">
        <v>28.420000000000002</v>
      </c>
      <c r="I536" s="277"/>
      <c r="J536" s="273"/>
      <c r="K536" s="273"/>
      <c r="L536" s="278"/>
      <c r="M536" s="279"/>
      <c r="N536" s="280"/>
      <c r="O536" s="280"/>
      <c r="P536" s="280"/>
      <c r="Q536" s="280"/>
      <c r="R536" s="280"/>
      <c r="S536" s="280"/>
      <c r="T536" s="28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82" t="s">
        <v>174</v>
      </c>
      <c r="AU536" s="282" t="s">
        <v>85</v>
      </c>
      <c r="AV536" s="14" t="s">
        <v>85</v>
      </c>
      <c r="AW536" s="14" t="s">
        <v>32</v>
      </c>
      <c r="AX536" s="14" t="s">
        <v>77</v>
      </c>
      <c r="AY536" s="282" t="s">
        <v>166</v>
      </c>
    </row>
    <row r="537" s="13" customFormat="1">
      <c r="A537" s="13"/>
      <c r="B537" s="261"/>
      <c r="C537" s="262"/>
      <c r="D537" s="263" t="s">
        <v>174</v>
      </c>
      <c r="E537" s="264" t="s">
        <v>1</v>
      </c>
      <c r="F537" s="265" t="s">
        <v>703</v>
      </c>
      <c r="G537" s="262"/>
      <c r="H537" s="264" t="s">
        <v>1</v>
      </c>
      <c r="I537" s="266"/>
      <c r="J537" s="262"/>
      <c r="K537" s="262"/>
      <c r="L537" s="267"/>
      <c r="M537" s="268"/>
      <c r="N537" s="269"/>
      <c r="O537" s="269"/>
      <c r="P537" s="269"/>
      <c r="Q537" s="269"/>
      <c r="R537" s="269"/>
      <c r="S537" s="269"/>
      <c r="T537" s="270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71" t="s">
        <v>174</v>
      </c>
      <c r="AU537" s="271" t="s">
        <v>85</v>
      </c>
      <c r="AV537" s="13" t="s">
        <v>81</v>
      </c>
      <c r="AW537" s="13" t="s">
        <v>32</v>
      </c>
      <c r="AX537" s="13" t="s">
        <v>77</v>
      </c>
      <c r="AY537" s="271" t="s">
        <v>166</v>
      </c>
    </row>
    <row r="538" s="14" customFormat="1">
      <c r="A538" s="14"/>
      <c r="B538" s="272"/>
      <c r="C538" s="273"/>
      <c r="D538" s="263" t="s">
        <v>174</v>
      </c>
      <c r="E538" s="274" t="s">
        <v>1</v>
      </c>
      <c r="F538" s="275" t="s">
        <v>704</v>
      </c>
      <c r="G538" s="273"/>
      <c r="H538" s="276">
        <v>96.841999999999999</v>
      </c>
      <c r="I538" s="277"/>
      <c r="J538" s="273"/>
      <c r="K538" s="273"/>
      <c r="L538" s="278"/>
      <c r="M538" s="279"/>
      <c r="N538" s="280"/>
      <c r="O538" s="280"/>
      <c r="P538" s="280"/>
      <c r="Q538" s="280"/>
      <c r="R538" s="280"/>
      <c r="S538" s="280"/>
      <c r="T538" s="281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82" t="s">
        <v>174</v>
      </c>
      <c r="AU538" s="282" t="s">
        <v>85</v>
      </c>
      <c r="AV538" s="14" t="s">
        <v>85</v>
      </c>
      <c r="AW538" s="14" t="s">
        <v>32</v>
      </c>
      <c r="AX538" s="14" t="s">
        <v>77</v>
      </c>
      <c r="AY538" s="282" t="s">
        <v>166</v>
      </c>
    </row>
    <row r="539" s="13" customFormat="1">
      <c r="A539" s="13"/>
      <c r="B539" s="261"/>
      <c r="C539" s="262"/>
      <c r="D539" s="263" t="s">
        <v>174</v>
      </c>
      <c r="E539" s="264" t="s">
        <v>1</v>
      </c>
      <c r="F539" s="265" t="s">
        <v>705</v>
      </c>
      <c r="G539" s="262"/>
      <c r="H539" s="264" t="s">
        <v>1</v>
      </c>
      <c r="I539" s="266"/>
      <c r="J539" s="262"/>
      <c r="K539" s="262"/>
      <c r="L539" s="267"/>
      <c r="M539" s="268"/>
      <c r="N539" s="269"/>
      <c r="O539" s="269"/>
      <c r="P539" s="269"/>
      <c r="Q539" s="269"/>
      <c r="R539" s="269"/>
      <c r="S539" s="269"/>
      <c r="T539" s="27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71" t="s">
        <v>174</v>
      </c>
      <c r="AU539" s="271" t="s">
        <v>85</v>
      </c>
      <c r="AV539" s="13" t="s">
        <v>81</v>
      </c>
      <c r="AW539" s="13" t="s">
        <v>32</v>
      </c>
      <c r="AX539" s="13" t="s">
        <v>77</v>
      </c>
      <c r="AY539" s="271" t="s">
        <v>166</v>
      </c>
    </row>
    <row r="540" s="13" customFormat="1">
      <c r="A540" s="13"/>
      <c r="B540" s="261"/>
      <c r="C540" s="262"/>
      <c r="D540" s="263" t="s">
        <v>174</v>
      </c>
      <c r="E540" s="264" t="s">
        <v>1</v>
      </c>
      <c r="F540" s="265" t="s">
        <v>706</v>
      </c>
      <c r="G540" s="262"/>
      <c r="H540" s="264" t="s">
        <v>1</v>
      </c>
      <c r="I540" s="266"/>
      <c r="J540" s="262"/>
      <c r="K540" s="262"/>
      <c r="L540" s="267"/>
      <c r="M540" s="268"/>
      <c r="N540" s="269"/>
      <c r="O540" s="269"/>
      <c r="P540" s="269"/>
      <c r="Q540" s="269"/>
      <c r="R540" s="269"/>
      <c r="S540" s="269"/>
      <c r="T540" s="270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71" t="s">
        <v>174</v>
      </c>
      <c r="AU540" s="271" t="s">
        <v>85</v>
      </c>
      <c r="AV540" s="13" t="s">
        <v>81</v>
      </c>
      <c r="AW540" s="13" t="s">
        <v>32</v>
      </c>
      <c r="AX540" s="13" t="s">
        <v>77</v>
      </c>
      <c r="AY540" s="271" t="s">
        <v>166</v>
      </c>
    </row>
    <row r="541" s="14" customFormat="1">
      <c r="A541" s="14"/>
      <c r="B541" s="272"/>
      <c r="C541" s="273"/>
      <c r="D541" s="263" t="s">
        <v>174</v>
      </c>
      <c r="E541" s="274" t="s">
        <v>1</v>
      </c>
      <c r="F541" s="275" t="s">
        <v>691</v>
      </c>
      <c r="G541" s="273"/>
      <c r="H541" s="276">
        <v>28.044</v>
      </c>
      <c r="I541" s="277"/>
      <c r="J541" s="273"/>
      <c r="K541" s="273"/>
      <c r="L541" s="278"/>
      <c r="M541" s="279"/>
      <c r="N541" s="280"/>
      <c r="O541" s="280"/>
      <c r="P541" s="280"/>
      <c r="Q541" s="280"/>
      <c r="R541" s="280"/>
      <c r="S541" s="280"/>
      <c r="T541" s="281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82" t="s">
        <v>174</v>
      </c>
      <c r="AU541" s="282" t="s">
        <v>85</v>
      </c>
      <c r="AV541" s="14" t="s">
        <v>85</v>
      </c>
      <c r="AW541" s="14" t="s">
        <v>32</v>
      </c>
      <c r="AX541" s="14" t="s">
        <v>77</v>
      </c>
      <c r="AY541" s="282" t="s">
        <v>166</v>
      </c>
    </row>
    <row r="542" s="13" customFormat="1">
      <c r="A542" s="13"/>
      <c r="B542" s="261"/>
      <c r="C542" s="262"/>
      <c r="D542" s="263" t="s">
        <v>174</v>
      </c>
      <c r="E542" s="264" t="s">
        <v>1</v>
      </c>
      <c r="F542" s="265" t="s">
        <v>707</v>
      </c>
      <c r="G542" s="262"/>
      <c r="H542" s="264" t="s">
        <v>1</v>
      </c>
      <c r="I542" s="266"/>
      <c r="J542" s="262"/>
      <c r="K542" s="262"/>
      <c r="L542" s="267"/>
      <c r="M542" s="268"/>
      <c r="N542" s="269"/>
      <c r="O542" s="269"/>
      <c r="P542" s="269"/>
      <c r="Q542" s="269"/>
      <c r="R542" s="269"/>
      <c r="S542" s="269"/>
      <c r="T542" s="270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71" t="s">
        <v>174</v>
      </c>
      <c r="AU542" s="271" t="s">
        <v>85</v>
      </c>
      <c r="AV542" s="13" t="s">
        <v>81</v>
      </c>
      <c r="AW542" s="13" t="s">
        <v>32</v>
      </c>
      <c r="AX542" s="13" t="s">
        <v>77</v>
      </c>
      <c r="AY542" s="271" t="s">
        <v>166</v>
      </c>
    </row>
    <row r="543" s="14" customFormat="1">
      <c r="A543" s="14"/>
      <c r="B543" s="272"/>
      <c r="C543" s="273"/>
      <c r="D543" s="263" t="s">
        <v>174</v>
      </c>
      <c r="E543" s="274" t="s">
        <v>1</v>
      </c>
      <c r="F543" s="275" t="s">
        <v>696</v>
      </c>
      <c r="G543" s="273"/>
      <c r="H543" s="276">
        <v>28.420000000000002</v>
      </c>
      <c r="I543" s="277"/>
      <c r="J543" s="273"/>
      <c r="K543" s="273"/>
      <c r="L543" s="278"/>
      <c r="M543" s="279"/>
      <c r="N543" s="280"/>
      <c r="O543" s="280"/>
      <c r="P543" s="280"/>
      <c r="Q543" s="280"/>
      <c r="R543" s="280"/>
      <c r="S543" s="280"/>
      <c r="T543" s="281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82" t="s">
        <v>174</v>
      </c>
      <c r="AU543" s="282" t="s">
        <v>85</v>
      </c>
      <c r="AV543" s="14" t="s">
        <v>85</v>
      </c>
      <c r="AW543" s="14" t="s">
        <v>32</v>
      </c>
      <c r="AX543" s="14" t="s">
        <v>77</v>
      </c>
      <c r="AY543" s="282" t="s">
        <v>166</v>
      </c>
    </row>
    <row r="544" s="16" customFormat="1">
      <c r="A544" s="16"/>
      <c r="B544" s="305"/>
      <c r="C544" s="306"/>
      <c r="D544" s="263" t="s">
        <v>174</v>
      </c>
      <c r="E544" s="307" t="s">
        <v>1</v>
      </c>
      <c r="F544" s="308" t="s">
        <v>264</v>
      </c>
      <c r="G544" s="306"/>
      <c r="H544" s="309">
        <v>181.726</v>
      </c>
      <c r="I544" s="310"/>
      <c r="J544" s="306"/>
      <c r="K544" s="306"/>
      <c r="L544" s="311"/>
      <c r="M544" s="312"/>
      <c r="N544" s="313"/>
      <c r="O544" s="313"/>
      <c r="P544" s="313"/>
      <c r="Q544" s="313"/>
      <c r="R544" s="313"/>
      <c r="S544" s="313"/>
      <c r="T544" s="314"/>
      <c r="U544" s="16"/>
      <c r="V544" s="16"/>
      <c r="W544" s="16"/>
      <c r="X544" s="16"/>
      <c r="Y544" s="16"/>
      <c r="Z544" s="16"/>
      <c r="AA544" s="16"/>
      <c r="AB544" s="16"/>
      <c r="AC544" s="16"/>
      <c r="AD544" s="16"/>
      <c r="AE544" s="16"/>
      <c r="AT544" s="315" t="s">
        <v>174</v>
      </c>
      <c r="AU544" s="315" t="s">
        <v>85</v>
      </c>
      <c r="AV544" s="16" t="s">
        <v>93</v>
      </c>
      <c r="AW544" s="16" t="s">
        <v>32</v>
      </c>
      <c r="AX544" s="16" t="s">
        <v>77</v>
      </c>
      <c r="AY544" s="315" t="s">
        <v>166</v>
      </c>
    </row>
    <row r="545" s="15" customFormat="1">
      <c r="A545" s="15"/>
      <c r="B545" s="283"/>
      <c r="C545" s="284"/>
      <c r="D545" s="263" t="s">
        <v>174</v>
      </c>
      <c r="E545" s="285" t="s">
        <v>1</v>
      </c>
      <c r="F545" s="286" t="s">
        <v>177</v>
      </c>
      <c r="G545" s="284"/>
      <c r="H545" s="287">
        <v>181.726</v>
      </c>
      <c r="I545" s="288"/>
      <c r="J545" s="284"/>
      <c r="K545" s="284"/>
      <c r="L545" s="289"/>
      <c r="M545" s="290"/>
      <c r="N545" s="291"/>
      <c r="O545" s="291"/>
      <c r="P545" s="291"/>
      <c r="Q545" s="291"/>
      <c r="R545" s="291"/>
      <c r="S545" s="291"/>
      <c r="T545" s="292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93" t="s">
        <v>174</v>
      </c>
      <c r="AU545" s="293" t="s">
        <v>85</v>
      </c>
      <c r="AV545" s="15" t="s">
        <v>172</v>
      </c>
      <c r="AW545" s="15" t="s">
        <v>32</v>
      </c>
      <c r="AX545" s="15" t="s">
        <v>77</v>
      </c>
      <c r="AY545" s="293" t="s">
        <v>166</v>
      </c>
    </row>
    <row r="546" s="14" customFormat="1">
      <c r="A546" s="14"/>
      <c r="B546" s="272"/>
      <c r="C546" s="273"/>
      <c r="D546" s="263" t="s">
        <v>174</v>
      </c>
      <c r="E546" s="274" t="s">
        <v>1</v>
      </c>
      <c r="F546" s="275" t="s">
        <v>708</v>
      </c>
      <c r="G546" s="273"/>
      <c r="H546" s="276">
        <v>218.071</v>
      </c>
      <c r="I546" s="277"/>
      <c r="J546" s="273"/>
      <c r="K546" s="273"/>
      <c r="L546" s="278"/>
      <c r="M546" s="279"/>
      <c r="N546" s="280"/>
      <c r="O546" s="280"/>
      <c r="P546" s="280"/>
      <c r="Q546" s="280"/>
      <c r="R546" s="280"/>
      <c r="S546" s="280"/>
      <c r="T546" s="28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82" t="s">
        <v>174</v>
      </c>
      <c r="AU546" s="282" t="s">
        <v>85</v>
      </c>
      <c r="AV546" s="14" t="s">
        <v>85</v>
      </c>
      <c r="AW546" s="14" t="s">
        <v>32</v>
      </c>
      <c r="AX546" s="14" t="s">
        <v>77</v>
      </c>
      <c r="AY546" s="282" t="s">
        <v>166</v>
      </c>
    </row>
    <row r="547" s="15" customFormat="1">
      <c r="A547" s="15"/>
      <c r="B547" s="283"/>
      <c r="C547" s="284"/>
      <c r="D547" s="263" t="s">
        <v>174</v>
      </c>
      <c r="E547" s="285" t="s">
        <v>1</v>
      </c>
      <c r="F547" s="286" t="s">
        <v>177</v>
      </c>
      <c r="G547" s="284"/>
      <c r="H547" s="287">
        <v>218.071</v>
      </c>
      <c r="I547" s="288"/>
      <c r="J547" s="284"/>
      <c r="K547" s="284"/>
      <c r="L547" s="289"/>
      <c r="M547" s="290"/>
      <c r="N547" s="291"/>
      <c r="O547" s="291"/>
      <c r="P547" s="291"/>
      <c r="Q547" s="291"/>
      <c r="R547" s="291"/>
      <c r="S547" s="291"/>
      <c r="T547" s="292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93" t="s">
        <v>174</v>
      </c>
      <c r="AU547" s="293" t="s">
        <v>85</v>
      </c>
      <c r="AV547" s="15" t="s">
        <v>172</v>
      </c>
      <c r="AW547" s="15" t="s">
        <v>32</v>
      </c>
      <c r="AX547" s="15" t="s">
        <v>81</v>
      </c>
      <c r="AY547" s="293" t="s">
        <v>166</v>
      </c>
    </row>
    <row r="548" s="2" customFormat="1" ht="55.5" customHeight="1">
      <c r="A548" s="39"/>
      <c r="B548" s="40"/>
      <c r="C548" s="294" t="s">
        <v>709</v>
      </c>
      <c r="D548" s="294" t="s">
        <v>249</v>
      </c>
      <c r="E548" s="295" t="s">
        <v>710</v>
      </c>
      <c r="F548" s="296" t="s">
        <v>711</v>
      </c>
      <c r="G548" s="297" t="s">
        <v>242</v>
      </c>
      <c r="H548" s="298">
        <v>183.96700000000001</v>
      </c>
      <c r="I548" s="299"/>
      <c r="J548" s="300">
        <f>ROUND(I548*H548,2)</f>
        <v>0</v>
      </c>
      <c r="K548" s="301"/>
      <c r="L548" s="302"/>
      <c r="M548" s="303" t="s">
        <v>1</v>
      </c>
      <c r="N548" s="304" t="s">
        <v>42</v>
      </c>
      <c r="O548" s="92"/>
      <c r="P548" s="257">
        <f>O548*H548</f>
        <v>0</v>
      </c>
      <c r="Q548" s="257">
        <v>0.0054000000000000003</v>
      </c>
      <c r="R548" s="257">
        <f>Q548*H548</f>
        <v>0.99342180000000013</v>
      </c>
      <c r="S548" s="257">
        <v>0</v>
      </c>
      <c r="T548" s="258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59" t="s">
        <v>404</v>
      </c>
      <c r="AT548" s="259" t="s">
        <v>249</v>
      </c>
      <c r="AU548" s="259" t="s">
        <v>85</v>
      </c>
      <c r="AY548" s="18" t="s">
        <v>166</v>
      </c>
      <c r="BE548" s="260">
        <f>IF(N548="základní",J548,0)</f>
        <v>0</v>
      </c>
      <c r="BF548" s="260">
        <f>IF(N548="snížená",J548,0)</f>
        <v>0</v>
      </c>
      <c r="BG548" s="260">
        <f>IF(N548="zákl. přenesená",J548,0)</f>
        <v>0</v>
      </c>
      <c r="BH548" s="260">
        <f>IF(N548="sníž. přenesená",J548,0)</f>
        <v>0</v>
      </c>
      <c r="BI548" s="260">
        <f>IF(N548="nulová",J548,0)</f>
        <v>0</v>
      </c>
      <c r="BJ548" s="18" t="s">
        <v>81</v>
      </c>
      <c r="BK548" s="260">
        <f>ROUND(I548*H548,2)</f>
        <v>0</v>
      </c>
      <c r="BL548" s="18" t="s">
        <v>304</v>
      </c>
      <c r="BM548" s="259" t="s">
        <v>712</v>
      </c>
    </row>
    <row r="549" s="14" customFormat="1">
      <c r="A549" s="14"/>
      <c r="B549" s="272"/>
      <c r="C549" s="273"/>
      <c r="D549" s="263" t="s">
        <v>174</v>
      </c>
      <c r="E549" s="274" t="s">
        <v>1</v>
      </c>
      <c r="F549" s="275" t="s">
        <v>704</v>
      </c>
      <c r="G549" s="273"/>
      <c r="H549" s="276">
        <v>96.841999999999999</v>
      </c>
      <c r="I549" s="277"/>
      <c r="J549" s="273"/>
      <c r="K549" s="273"/>
      <c r="L549" s="278"/>
      <c r="M549" s="279"/>
      <c r="N549" s="280"/>
      <c r="O549" s="280"/>
      <c r="P549" s="280"/>
      <c r="Q549" s="280"/>
      <c r="R549" s="280"/>
      <c r="S549" s="280"/>
      <c r="T549" s="281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82" t="s">
        <v>174</v>
      </c>
      <c r="AU549" s="282" t="s">
        <v>85</v>
      </c>
      <c r="AV549" s="14" t="s">
        <v>85</v>
      </c>
      <c r="AW549" s="14" t="s">
        <v>32</v>
      </c>
      <c r="AX549" s="14" t="s">
        <v>77</v>
      </c>
      <c r="AY549" s="282" t="s">
        <v>166</v>
      </c>
    </row>
    <row r="550" s="13" customFormat="1">
      <c r="A550" s="13"/>
      <c r="B550" s="261"/>
      <c r="C550" s="262"/>
      <c r="D550" s="263" t="s">
        <v>174</v>
      </c>
      <c r="E550" s="264" t="s">
        <v>1</v>
      </c>
      <c r="F550" s="265" t="s">
        <v>705</v>
      </c>
      <c r="G550" s="262"/>
      <c r="H550" s="264" t="s">
        <v>1</v>
      </c>
      <c r="I550" s="266"/>
      <c r="J550" s="262"/>
      <c r="K550" s="262"/>
      <c r="L550" s="267"/>
      <c r="M550" s="268"/>
      <c r="N550" s="269"/>
      <c r="O550" s="269"/>
      <c r="P550" s="269"/>
      <c r="Q550" s="269"/>
      <c r="R550" s="269"/>
      <c r="S550" s="269"/>
      <c r="T550" s="270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71" t="s">
        <v>174</v>
      </c>
      <c r="AU550" s="271" t="s">
        <v>85</v>
      </c>
      <c r="AV550" s="13" t="s">
        <v>81</v>
      </c>
      <c r="AW550" s="13" t="s">
        <v>32</v>
      </c>
      <c r="AX550" s="13" t="s">
        <v>77</v>
      </c>
      <c r="AY550" s="271" t="s">
        <v>166</v>
      </c>
    </row>
    <row r="551" s="13" customFormat="1">
      <c r="A551" s="13"/>
      <c r="B551" s="261"/>
      <c r="C551" s="262"/>
      <c r="D551" s="263" t="s">
        <v>174</v>
      </c>
      <c r="E551" s="264" t="s">
        <v>1</v>
      </c>
      <c r="F551" s="265" t="s">
        <v>707</v>
      </c>
      <c r="G551" s="262"/>
      <c r="H551" s="264" t="s">
        <v>1</v>
      </c>
      <c r="I551" s="266"/>
      <c r="J551" s="262"/>
      <c r="K551" s="262"/>
      <c r="L551" s="267"/>
      <c r="M551" s="268"/>
      <c r="N551" s="269"/>
      <c r="O551" s="269"/>
      <c r="P551" s="269"/>
      <c r="Q551" s="269"/>
      <c r="R551" s="269"/>
      <c r="S551" s="269"/>
      <c r="T551" s="270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71" t="s">
        <v>174</v>
      </c>
      <c r="AU551" s="271" t="s">
        <v>85</v>
      </c>
      <c r="AV551" s="13" t="s">
        <v>81</v>
      </c>
      <c r="AW551" s="13" t="s">
        <v>32</v>
      </c>
      <c r="AX551" s="13" t="s">
        <v>77</v>
      </c>
      <c r="AY551" s="271" t="s">
        <v>166</v>
      </c>
    </row>
    <row r="552" s="14" customFormat="1">
      <c r="A552" s="14"/>
      <c r="B552" s="272"/>
      <c r="C552" s="273"/>
      <c r="D552" s="263" t="s">
        <v>174</v>
      </c>
      <c r="E552" s="274" t="s">
        <v>1</v>
      </c>
      <c r="F552" s="275" t="s">
        <v>696</v>
      </c>
      <c r="G552" s="273"/>
      <c r="H552" s="276">
        <v>28.420000000000002</v>
      </c>
      <c r="I552" s="277"/>
      <c r="J552" s="273"/>
      <c r="K552" s="273"/>
      <c r="L552" s="278"/>
      <c r="M552" s="279"/>
      <c r="N552" s="280"/>
      <c r="O552" s="280"/>
      <c r="P552" s="280"/>
      <c r="Q552" s="280"/>
      <c r="R552" s="280"/>
      <c r="S552" s="280"/>
      <c r="T552" s="281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82" t="s">
        <v>174</v>
      </c>
      <c r="AU552" s="282" t="s">
        <v>85</v>
      </c>
      <c r="AV552" s="14" t="s">
        <v>85</v>
      </c>
      <c r="AW552" s="14" t="s">
        <v>32</v>
      </c>
      <c r="AX552" s="14" t="s">
        <v>77</v>
      </c>
      <c r="AY552" s="282" t="s">
        <v>166</v>
      </c>
    </row>
    <row r="553" s="13" customFormat="1">
      <c r="A553" s="13"/>
      <c r="B553" s="261"/>
      <c r="C553" s="262"/>
      <c r="D553" s="263" t="s">
        <v>174</v>
      </c>
      <c r="E553" s="264" t="s">
        <v>1</v>
      </c>
      <c r="F553" s="265" t="s">
        <v>706</v>
      </c>
      <c r="G553" s="262"/>
      <c r="H553" s="264" t="s">
        <v>1</v>
      </c>
      <c r="I553" s="266"/>
      <c r="J553" s="262"/>
      <c r="K553" s="262"/>
      <c r="L553" s="267"/>
      <c r="M553" s="268"/>
      <c r="N553" s="269"/>
      <c r="O553" s="269"/>
      <c r="P553" s="269"/>
      <c r="Q553" s="269"/>
      <c r="R553" s="269"/>
      <c r="S553" s="269"/>
      <c r="T553" s="27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71" t="s">
        <v>174</v>
      </c>
      <c r="AU553" s="271" t="s">
        <v>85</v>
      </c>
      <c r="AV553" s="13" t="s">
        <v>81</v>
      </c>
      <c r="AW553" s="13" t="s">
        <v>32</v>
      </c>
      <c r="AX553" s="13" t="s">
        <v>77</v>
      </c>
      <c r="AY553" s="271" t="s">
        <v>166</v>
      </c>
    </row>
    <row r="554" s="14" customFormat="1">
      <c r="A554" s="14"/>
      <c r="B554" s="272"/>
      <c r="C554" s="273"/>
      <c r="D554" s="263" t="s">
        <v>174</v>
      </c>
      <c r="E554" s="274" t="s">
        <v>1</v>
      </c>
      <c r="F554" s="275" t="s">
        <v>691</v>
      </c>
      <c r="G554" s="273"/>
      <c r="H554" s="276">
        <v>28.044</v>
      </c>
      <c r="I554" s="277"/>
      <c r="J554" s="273"/>
      <c r="K554" s="273"/>
      <c r="L554" s="278"/>
      <c r="M554" s="279"/>
      <c r="N554" s="280"/>
      <c r="O554" s="280"/>
      <c r="P554" s="280"/>
      <c r="Q554" s="280"/>
      <c r="R554" s="280"/>
      <c r="S554" s="280"/>
      <c r="T554" s="28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82" t="s">
        <v>174</v>
      </c>
      <c r="AU554" s="282" t="s">
        <v>85</v>
      </c>
      <c r="AV554" s="14" t="s">
        <v>85</v>
      </c>
      <c r="AW554" s="14" t="s">
        <v>32</v>
      </c>
      <c r="AX554" s="14" t="s">
        <v>77</v>
      </c>
      <c r="AY554" s="282" t="s">
        <v>166</v>
      </c>
    </row>
    <row r="555" s="15" customFormat="1">
      <c r="A555" s="15"/>
      <c r="B555" s="283"/>
      <c r="C555" s="284"/>
      <c r="D555" s="263" t="s">
        <v>174</v>
      </c>
      <c r="E555" s="285" t="s">
        <v>1</v>
      </c>
      <c r="F555" s="286" t="s">
        <v>177</v>
      </c>
      <c r="G555" s="284"/>
      <c r="H555" s="287">
        <v>153.30600000000001</v>
      </c>
      <c r="I555" s="288"/>
      <c r="J555" s="284"/>
      <c r="K555" s="284"/>
      <c r="L555" s="289"/>
      <c r="M555" s="290"/>
      <c r="N555" s="291"/>
      <c r="O555" s="291"/>
      <c r="P555" s="291"/>
      <c r="Q555" s="291"/>
      <c r="R555" s="291"/>
      <c r="S555" s="291"/>
      <c r="T555" s="292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93" t="s">
        <v>174</v>
      </c>
      <c r="AU555" s="293" t="s">
        <v>85</v>
      </c>
      <c r="AV555" s="15" t="s">
        <v>172</v>
      </c>
      <c r="AW555" s="15" t="s">
        <v>32</v>
      </c>
      <c r="AX555" s="15" t="s">
        <v>77</v>
      </c>
      <c r="AY555" s="293" t="s">
        <v>166</v>
      </c>
    </row>
    <row r="556" s="14" customFormat="1">
      <c r="A556" s="14"/>
      <c r="B556" s="272"/>
      <c r="C556" s="273"/>
      <c r="D556" s="263" t="s">
        <v>174</v>
      </c>
      <c r="E556" s="274" t="s">
        <v>1</v>
      </c>
      <c r="F556" s="275" t="s">
        <v>713</v>
      </c>
      <c r="G556" s="273"/>
      <c r="H556" s="276">
        <v>183.96700000000001</v>
      </c>
      <c r="I556" s="277"/>
      <c r="J556" s="273"/>
      <c r="K556" s="273"/>
      <c r="L556" s="278"/>
      <c r="M556" s="279"/>
      <c r="N556" s="280"/>
      <c r="O556" s="280"/>
      <c r="P556" s="280"/>
      <c r="Q556" s="280"/>
      <c r="R556" s="280"/>
      <c r="S556" s="280"/>
      <c r="T556" s="281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82" t="s">
        <v>174</v>
      </c>
      <c r="AU556" s="282" t="s">
        <v>85</v>
      </c>
      <c r="AV556" s="14" t="s">
        <v>85</v>
      </c>
      <c r="AW556" s="14" t="s">
        <v>32</v>
      </c>
      <c r="AX556" s="14" t="s">
        <v>77</v>
      </c>
      <c r="AY556" s="282" t="s">
        <v>166</v>
      </c>
    </row>
    <row r="557" s="15" customFormat="1">
      <c r="A557" s="15"/>
      <c r="B557" s="283"/>
      <c r="C557" s="284"/>
      <c r="D557" s="263" t="s">
        <v>174</v>
      </c>
      <c r="E557" s="285" t="s">
        <v>1</v>
      </c>
      <c r="F557" s="286" t="s">
        <v>177</v>
      </c>
      <c r="G557" s="284"/>
      <c r="H557" s="287">
        <v>183.96700000000001</v>
      </c>
      <c r="I557" s="288"/>
      <c r="J557" s="284"/>
      <c r="K557" s="284"/>
      <c r="L557" s="289"/>
      <c r="M557" s="290"/>
      <c r="N557" s="291"/>
      <c r="O557" s="291"/>
      <c r="P557" s="291"/>
      <c r="Q557" s="291"/>
      <c r="R557" s="291"/>
      <c r="S557" s="291"/>
      <c r="T557" s="292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93" t="s">
        <v>174</v>
      </c>
      <c r="AU557" s="293" t="s">
        <v>85</v>
      </c>
      <c r="AV557" s="15" t="s">
        <v>172</v>
      </c>
      <c r="AW557" s="15" t="s">
        <v>32</v>
      </c>
      <c r="AX557" s="15" t="s">
        <v>81</v>
      </c>
      <c r="AY557" s="293" t="s">
        <v>166</v>
      </c>
    </row>
    <row r="558" s="2" customFormat="1" ht="21.75" customHeight="1">
      <c r="A558" s="39"/>
      <c r="B558" s="40"/>
      <c r="C558" s="247" t="s">
        <v>714</v>
      </c>
      <c r="D558" s="247" t="s">
        <v>168</v>
      </c>
      <c r="E558" s="248" t="s">
        <v>715</v>
      </c>
      <c r="F558" s="249" t="s">
        <v>716</v>
      </c>
      <c r="G558" s="250" t="s">
        <v>242</v>
      </c>
      <c r="H558" s="251">
        <v>57.719999999999999</v>
      </c>
      <c r="I558" s="252"/>
      <c r="J558" s="253">
        <f>ROUND(I558*H558,2)</f>
        <v>0</v>
      </c>
      <c r="K558" s="254"/>
      <c r="L558" s="45"/>
      <c r="M558" s="255" t="s">
        <v>1</v>
      </c>
      <c r="N558" s="256" t="s">
        <v>42</v>
      </c>
      <c r="O558" s="92"/>
      <c r="P558" s="257">
        <f>O558*H558</f>
        <v>0</v>
      </c>
      <c r="Q558" s="257">
        <v>0</v>
      </c>
      <c r="R558" s="257">
        <f>Q558*H558</f>
        <v>0</v>
      </c>
      <c r="S558" s="257">
        <v>0</v>
      </c>
      <c r="T558" s="258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59" t="s">
        <v>304</v>
      </c>
      <c r="AT558" s="259" t="s">
        <v>168</v>
      </c>
      <c r="AU558" s="259" t="s">
        <v>85</v>
      </c>
      <c r="AY558" s="18" t="s">
        <v>166</v>
      </c>
      <c r="BE558" s="260">
        <f>IF(N558="základní",J558,0)</f>
        <v>0</v>
      </c>
      <c r="BF558" s="260">
        <f>IF(N558="snížená",J558,0)</f>
        <v>0</v>
      </c>
      <c r="BG558" s="260">
        <f>IF(N558="zákl. přenesená",J558,0)</f>
        <v>0</v>
      </c>
      <c r="BH558" s="260">
        <f>IF(N558="sníž. přenesená",J558,0)</f>
        <v>0</v>
      </c>
      <c r="BI558" s="260">
        <f>IF(N558="nulová",J558,0)</f>
        <v>0</v>
      </c>
      <c r="BJ558" s="18" t="s">
        <v>81</v>
      </c>
      <c r="BK558" s="260">
        <f>ROUND(I558*H558,2)</f>
        <v>0</v>
      </c>
      <c r="BL558" s="18" t="s">
        <v>304</v>
      </c>
      <c r="BM558" s="259" t="s">
        <v>717</v>
      </c>
    </row>
    <row r="559" s="14" customFormat="1">
      <c r="A559" s="14"/>
      <c r="B559" s="272"/>
      <c r="C559" s="273"/>
      <c r="D559" s="263" t="s">
        <v>174</v>
      </c>
      <c r="E559" s="274" t="s">
        <v>1</v>
      </c>
      <c r="F559" s="275" t="s">
        <v>408</v>
      </c>
      <c r="G559" s="273"/>
      <c r="H559" s="276">
        <v>57.719999999999999</v>
      </c>
      <c r="I559" s="277"/>
      <c r="J559" s="273"/>
      <c r="K559" s="273"/>
      <c r="L559" s="278"/>
      <c r="M559" s="279"/>
      <c r="N559" s="280"/>
      <c r="O559" s="280"/>
      <c r="P559" s="280"/>
      <c r="Q559" s="280"/>
      <c r="R559" s="280"/>
      <c r="S559" s="280"/>
      <c r="T559" s="28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82" t="s">
        <v>174</v>
      </c>
      <c r="AU559" s="282" t="s">
        <v>85</v>
      </c>
      <c r="AV559" s="14" t="s">
        <v>85</v>
      </c>
      <c r="AW559" s="14" t="s">
        <v>32</v>
      </c>
      <c r="AX559" s="14" t="s">
        <v>77</v>
      </c>
      <c r="AY559" s="282" t="s">
        <v>166</v>
      </c>
    </row>
    <row r="560" s="15" customFormat="1">
      <c r="A560" s="15"/>
      <c r="B560" s="283"/>
      <c r="C560" s="284"/>
      <c r="D560" s="263" t="s">
        <v>174</v>
      </c>
      <c r="E560" s="285" t="s">
        <v>1</v>
      </c>
      <c r="F560" s="286" t="s">
        <v>177</v>
      </c>
      <c r="G560" s="284"/>
      <c r="H560" s="287">
        <v>57.719999999999999</v>
      </c>
      <c r="I560" s="288"/>
      <c r="J560" s="284"/>
      <c r="K560" s="284"/>
      <c r="L560" s="289"/>
      <c r="M560" s="290"/>
      <c r="N560" s="291"/>
      <c r="O560" s="291"/>
      <c r="P560" s="291"/>
      <c r="Q560" s="291"/>
      <c r="R560" s="291"/>
      <c r="S560" s="291"/>
      <c r="T560" s="292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93" t="s">
        <v>174</v>
      </c>
      <c r="AU560" s="293" t="s">
        <v>85</v>
      </c>
      <c r="AV560" s="15" t="s">
        <v>172</v>
      </c>
      <c r="AW560" s="15" t="s">
        <v>32</v>
      </c>
      <c r="AX560" s="15" t="s">
        <v>81</v>
      </c>
      <c r="AY560" s="293" t="s">
        <v>166</v>
      </c>
    </row>
    <row r="561" s="2" customFormat="1" ht="21.75" customHeight="1">
      <c r="A561" s="39"/>
      <c r="B561" s="40"/>
      <c r="C561" s="294" t="s">
        <v>718</v>
      </c>
      <c r="D561" s="294" t="s">
        <v>249</v>
      </c>
      <c r="E561" s="295" t="s">
        <v>719</v>
      </c>
      <c r="F561" s="296" t="s">
        <v>720</v>
      </c>
      <c r="G561" s="297" t="s">
        <v>721</v>
      </c>
      <c r="H561" s="298">
        <v>144.30000000000001</v>
      </c>
      <c r="I561" s="299"/>
      <c r="J561" s="300">
        <f>ROUND(I561*H561,2)</f>
        <v>0</v>
      </c>
      <c r="K561" s="301"/>
      <c r="L561" s="302"/>
      <c r="M561" s="303" t="s">
        <v>1</v>
      </c>
      <c r="N561" s="304" t="s">
        <v>42</v>
      </c>
      <c r="O561" s="92"/>
      <c r="P561" s="257">
        <f>O561*H561</f>
        <v>0</v>
      </c>
      <c r="Q561" s="257">
        <v>0.001</v>
      </c>
      <c r="R561" s="257">
        <f>Q561*H561</f>
        <v>0.14430000000000001</v>
      </c>
      <c r="S561" s="257">
        <v>0</v>
      </c>
      <c r="T561" s="258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59" t="s">
        <v>404</v>
      </c>
      <c r="AT561" s="259" t="s">
        <v>249</v>
      </c>
      <c r="AU561" s="259" t="s">
        <v>85</v>
      </c>
      <c r="AY561" s="18" t="s">
        <v>166</v>
      </c>
      <c r="BE561" s="260">
        <f>IF(N561="základní",J561,0)</f>
        <v>0</v>
      </c>
      <c r="BF561" s="260">
        <f>IF(N561="snížená",J561,0)</f>
        <v>0</v>
      </c>
      <c r="BG561" s="260">
        <f>IF(N561="zákl. přenesená",J561,0)</f>
        <v>0</v>
      </c>
      <c r="BH561" s="260">
        <f>IF(N561="sníž. přenesená",J561,0)</f>
        <v>0</v>
      </c>
      <c r="BI561" s="260">
        <f>IF(N561="nulová",J561,0)</f>
        <v>0</v>
      </c>
      <c r="BJ561" s="18" t="s">
        <v>81</v>
      </c>
      <c r="BK561" s="260">
        <f>ROUND(I561*H561,2)</f>
        <v>0</v>
      </c>
      <c r="BL561" s="18" t="s">
        <v>304</v>
      </c>
      <c r="BM561" s="259" t="s">
        <v>722</v>
      </c>
    </row>
    <row r="562" s="14" customFormat="1">
      <c r="A562" s="14"/>
      <c r="B562" s="272"/>
      <c r="C562" s="273"/>
      <c r="D562" s="263" t="s">
        <v>174</v>
      </c>
      <c r="E562" s="274" t="s">
        <v>1</v>
      </c>
      <c r="F562" s="275" t="s">
        <v>723</v>
      </c>
      <c r="G562" s="273"/>
      <c r="H562" s="276">
        <v>144.30000000000001</v>
      </c>
      <c r="I562" s="277"/>
      <c r="J562" s="273"/>
      <c r="K562" s="273"/>
      <c r="L562" s="278"/>
      <c r="M562" s="279"/>
      <c r="N562" s="280"/>
      <c r="O562" s="280"/>
      <c r="P562" s="280"/>
      <c r="Q562" s="280"/>
      <c r="R562" s="280"/>
      <c r="S562" s="280"/>
      <c r="T562" s="28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82" t="s">
        <v>174</v>
      </c>
      <c r="AU562" s="282" t="s">
        <v>85</v>
      </c>
      <c r="AV562" s="14" t="s">
        <v>85</v>
      </c>
      <c r="AW562" s="14" t="s">
        <v>32</v>
      </c>
      <c r="AX562" s="14" t="s">
        <v>77</v>
      </c>
      <c r="AY562" s="282" t="s">
        <v>166</v>
      </c>
    </row>
    <row r="563" s="13" customFormat="1">
      <c r="A563" s="13"/>
      <c r="B563" s="261"/>
      <c r="C563" s="262"/>
      <c r="D563" s="263" t="s">
        <v>174</v>
      </c>
      <c r="E563" s="264" t="s">
        <v>1</v>
      </c>
      <c r="F563" s="265" t="s">
        <v>724</v>
      </c>
      <c r="G563" s="262"/>
      <c r="H563" s="264" t="s">
        <v>1</v>
      </c>
      <c r="I563" s="266"/>
      <c r="J563" s="262"/>
      <c r="K563" s="262"/>
      <c r="L563" s="267"/>
      <c r="M563" s="268"/>
      <c r="N563" s="269"/>
      <c r="O563" s="269"/>
      <c r="P563" s="269"/>
      <c r="Q563" s="269"/>
      <c r="R563" s="269"/>
      <c r="S563" s="269"/>
      <c r="T563" s="270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71" t="s">
        <v>174</v>
      </c>
      <c r="AU563" s="271" t="s">
        <v>85</v>
      </c>
      <c r="AV563" s="13" t="s">
        <v>81</v>
      </c>
      <c r="AW563" s="13" t="s">
        <v>32</v>
      </c>
      <c r="AX563" s="13" t="s">
        <v>77</v>
      </c>
      <c r="AY563" s="271" t="s">
        <v>166</v>
      </c>
    </row>
    <row r="564" s="15" customFormat="1">
      <c r="A564" s="15"/>
      <c r="B564" s="283"/>
      <c r="C564" s="284"/>
      <c r="D564" s="263" t="s">
        <v>174</v>
      </c>
      <c r="E564" s="285" t="s">
        <v>1</v>
      </c>
      <c r="F564" s="286" t="s">
        <v>177</v>
      </c>
      <c r="G564" s="284"/>
      <c r="H564" s="287">
        <v>144.30000000000001</v>
      </c>
      <c r="I564" s="288"/>
      <c r="J564" s="284"/>
      <c r="K564" s="284"/>
      <c r="L564" s="289"/>
      <c r="M564" s="290"/>
      <c r="N564" s="291"/>
      <c r="O564" s="291"/>
      <c r="P564" s="291"/>
      <c r="Q564" s="291"/>
      <c r="R564" s="291"/>
      <c r="S564" s="291"/>
      <c r="T564" s="292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93" t="s">
        <v>174</v>
      </c>
      <c r="AU564" s="293" t="s">
        <v>85</v>
      </c>
      <c r="AV564" s="15" t="s">
        <v>172</v>
      </c>
      <c r="AW564" s="15" t="s">
        <v>32</v>
      </c>
      <c r="AX564" s="15" t="s">
        <v>81</v>
      </c>
      <c r="AY564" s="293" t="s">
        <v>166</v>
      </c>
    </row>
    <row r="565" s="2" customFormat="1" ht="21.75" customHeight="1">
      <c r="A565" s="39"/>
      <c r="B565" s="40"/>
      <c r="C565" s="247" t="s">
        <v>725</v>
      </c>
      <c r="D565" s="247" t="s">
        <v>168</v>
      </c>
      <c r="E565" s="248" t="s">
        <v>726</v>
      </c>
      <c r="F565" s="249" t="s">
        <v>727</v>
      </c>
      <c r="G565" s="250" t="s">
        <v>242</v>
      </c>
      <c r="H565" s="251">
        <v>84.209999999999994</v>
      </c>
      <c r="I565" s="252"/>
      <c r="J565" s="253">
        <f>ROUND(I565*H565,2)</f>
        <v>0</v>
      </c>
      <c r="K565" s="254"/>
      <c r="L565" s="45"/>
      <c r="M565" s="255" t="s">
        <v>1</v>
      </c>
      <c r="N565" s="256" t="s">
        <v>42</v>
      </c>
      <c r="O565" s="92"/>
      <c r="P565" s="257">
        <f>O565*H565</f>
        <v>0</v>
      </c>
      <c r="Q565" s="257">
        <v>0.03177</v>
      </c>
      <c r="R565" s="257">
        <f>Q565*H565</f>
        <v>2.6753516999999998</v>
      </c>
      <c r="S565" s="257">
        <v>0</v>
      </c>
      <c r="T565" s="258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59" t="s">
        <v>304</v>
      </c>
      <c r="AT565" s="259" t="s">
        <v>168</v>
      </c>
      <c r="AU565" s="259" t="s">
        <v>85</v>
      </c>
      <c r="AY565" s="18" t="s">
        <v>166</v>
      </c>
      <c r="BE565" s="260">
        <f>IF(N565="základní",J565,0)</f>
        <v>0</v>
      </c>
      <c r="BF565" s="260">
        <f>IF(N565="snížená",J565,0)</f>
        <v>0</v>
      </c>
      <c r="BG565" s="260">
        <f>IF(N565="zákl. přenesená",J565,0)</f>
        <v>0</v>
      </c>
      <c r="BH565" s="260">
        <f>IF(N565="sníž. přenesená",J565,0)</f>
        <v>0</v>
      </c>
      <c r="BI565" s="260">
        <f>IF(N565="nulová",J565,0)</f>
        <v>0</v>
      </c>
      <c r="BJ565" s="18" t="s">
        <v>81</v>
      </c>
      <c r="BK565" s="260">
        <f>ROUND(I565*H565,2)</f>
        <v>0</v>
      </c>
      <c r="BL565" s="18" t="s">
        <v>304</v>
      </c>
      <c r="BM565" s="259" t="s">
        <v>728</v>
      </c>
    </row>
    <row r="566" s="13" customFormat="1">
      <c r="A566" s="13"/>
      <c r="B566" s="261"/>
      <c r="C566" s="262"/>
      <c r="D566" s="263" t="s">
        <v>174</v>
      </c>
      <c r="E566" s="264" t="s">
        <v>1</v>
      </c>
      <c r="F566" s="265" t="s">
        <v>465</v>
      </c>
      <c r="G566" s="262"/>
      <c r="H566" s="264" t="s">
        <v>1</v>
      </c>
      <c r="I566" s="266"/>
      <c r="J566" s="262"/>
      <c r="K566" s="262"/>
      <c r="L566" s="267"/>
      <c r="M566" s="268"/>
      <c r="N566" s="269"/>
      <c r="O566" s="269"/>
      <c r="P566" s="269"/>
      <c r="Q566" s="269"/>
      <c r="R566" s="269"/>
      <c r="S566" s="269"/>
      <c r="T566" s="27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71" t="s">
        <v>174</v>
      </c>
      <c r="AU566" s="271" t="s">
        <v>85</v>
      </c>
      <c r="AV566" s="13" t="s">
        <v>81</v>
      </c>
      <c r="AW566" s="13" t="s">
        <v>32</v>
      </c>
      <c r="AX566" s="13" t="s">
        <v>77</v>
      </c>
      <c r="AY566" s="271" t="s">
        <v>166</v>
      </c>
    </row>
    <row r="567" s="14" customFormat="1">
      <c r="A567" s="14"/>
      <c r="B567" s="272"/>
      <c r="C567" s="273"/>
      <c r="D567" s="263" t="s">
        <v>174</v>
      </c>
      <c r="E567" s="274" t="s">
        <v>1</v>
      </c>
      <c r="F567" s="275" t="s">
        <v>677</v>
      </c>
      <c r="G567" s="273"/>
      <c r="H567" s="276">
        <v>84.209999999999994</v>
      </c>
      <c r="I567" s="277"/>
      <c r="J567" s="273"/>
      <c r="K567" s="273"/>
      <c r="L567" s="278"/>
      <c r="M567" s="279"/>
      <c r="N567" s="280"/>
      <c r="O567" s="280"/>
      <c r="P567" s="280"/>
      <c r="Q567" s="280"/>
      <c r="R567" s="280"/>
      <c r="S567" s="280"/>
      <c r="T567" s="28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82" t="s">
        <v>174</v>
      </c>
      <c r="AU567" s="282" t="s">
        <v>85</v>
      </c>
      <c r="AV567" s="14" t="s">
        <v>85</v>
      </c>
      <c r="AW567" s="14" t="s">
        <v>32</v>
      </c>
      <c r="AX567" s="14" t="s">
        <v>77</v>
      </c>
      <c r="AY567" s="282" t="s">
        <v>166</v>
      </c>
    </row>
    <row r="568" s="15" customFormat="1">
      <c r="A568" s="15"/>
      <c r="B568" s="283"/>
      <c r="C568" s="284"/>
      <c r="D568" s="263" t="s">
        <v>174</v>
      </c>
      <c r="E568" s="285" t="s">
        <v>1</v>
      </c>
      <c r="F568" s="286" t="s">
        <v>177</v>
      </c>
      <c r="G568" s="284"/>
      <c r="H568" s="287">
        <v>84.209999999999994</v>
      </c>
      <c r="I568" s="288"/>
      <c r="J568" s="284"/>
      <c r="K568" s="284"/>
      <c r="L568" s="289"/>
      <c r="M568" s="290"/>
      <c r="N568" s="291"/>
      <c r="O568" s="291"/>
      <c r="P568" s="291"/>
      <c r="Q568" s="291"/>
      <c r="R568" s="291"/>
      <c r="S568" s="291"/>
      <c r="T568" s="292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93" t="s">
        <v>174</v>
      </c>
      <c r="AU568" s="293" t="s">
        <v>85</v>
      </c>
      <c r="AV568" s="15" t="s">
        <v>172</v>
      </c>
      <c r="AW568" s="15" t="s">
        <v>32</v>
      </c>
      <c r="AX568" s="15" t="s">
        <v>81</v>
      </c>
      <c r="AY568" s="293" t="s">
        <v>166</v>
      </c>
    </row>
    <row r="569" s="2" customFormat="1" ht="21.75" customHeight="1">
      <c r="A569" s="39"/>
      <c r="B569" s="40"/>
      <c r="C569" s="247" t="s">
        <v>729</v>
      </c>
      <c r="D569" s="247" t="s">
        <v>168</v>
      </c>
      <c r="E569" s="248" t="s">
        <v>730</v>
      </c>
      <c r="F569" s="249" t="s">
        <v>731</v>
      </c>
      <c r="G569" s="250" t="s">
        <v>200</v>
      </c>
      <c r="H569" s="251">
        <v>5.3760000000000003</v>
      </c>
      <c r="I569" s="252"/>
      <c r="J569" s="253">
        <f>ROUND(I569*H569,2)</f>
        <v>0</v>
      </c>
      <c r="K569" s="254"/>
      <c r="L569" s="45"/>
      <c r="M569" s="255" t="s">
        <v>1</v>
      </c>
      <c r="N569" s="256" t="s">
        <v>42</v>
      </c>
      <c r="O569" s="92"/>
      <c r="P569" s="257">
        <f>O569*H569</f>
        <v>0</v>
      </c>
      <c r="Q569" s="257">
        <v>0</v>
      </c>
      <c r="R569" s="257">
        <f>Q569*H569</f>
        <v>0</v>
      </c>
      <c r="S569" s="257">
        <v>0</v>
      </c>
      <c r="T569" s="258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59" t="s">
        <v>304</v>
      </c>
      <c r="AT569" s="259" t="s">
        <v>168</v>
      </c>
      <c r="AU569" s="259" t="s">
        <v>85</v>
      </c>
      <c r="AY569" s="18" t="s">
        <v>166</v>
      </c>
      <c r="BE569" s="260">
        <f>IF(N569="základní",J569,0)</f>
        <v>0</v>
      </c>
      <c r="BF569" s="260">
        <f>IF(N569="snížená",J569,0)</f>
        <v>0</v>
      </c>
      <c r="BG569" s="260">
        <f>IF(N569="zákl. přenesená",J569,0)</f>
        <v>0</v>
      </c>
      <c r="BH569" s="260">
        <f>IF(N569="sníž. přenesená",J569,0)</f>
        <v>0</v>
      </c>
      <c r="BI569" s="260">
        <f>IF(N569="nulová",J569,0)</f>
        <v>0</v>
      </c>
      <c r="BJ569" s="18" t="s">
        <v>81</v>
      </c>
      <c r="BK569" s="260">
        <f>ROUND(I569*H569,2)</f>
        <v>0</v>
      </c>
      <c r="BL569" s="18" t="s">
        <v>304</v>
      </c>
      <c r="BM569" s="259" t="s">
        <v>732</v>
      </c>
    </row>
    <row r="570" s="12" customFormat="1" ht="22.8" customHeight="1">
      <c r="A570" s="12"/>
      <c r="B570" s="231"/>
      <c r="C570" s="232"/>
      <c r="D570" s="233" t="s">
        <v>76</v>
      </c>
      <c r="E570" s="245" t="s">
        <v>733</v>
      </c>
      <c r="F570" s="245" t="s">
        <v>734</v>
      </c>
      <c r="G570" s="232"/>
      <c r="H570" s="232"/>
      <c r="I570" s="235"/>
      <c r="J570" s="246">
        <f>BK570</f>
        <v>0</v>
      </c>
      <c r="K570" s="232"/>
      <c r="L570" s="237"/>
      <c r="M570" s="238"/>
      <c r="N570" s="239"/>
      <c r="O570" s="239"/>
      <c r="P570" s="240">
        <f>SUM(P571:P584)</f>
        <v>0</v>
      </c>
      <c r="Q570" s="239"/>
      <c r="R570" s="240">
        <f>SUM(R571:R584)</f>
        <v>0.35066900000000001</v>
      </c>
      <c r="S570" s="239"/>
      <c r="T570" s="241">
        <f>SUM(T571:T584)</f>
        <v>0</v>
      </c>
      <c r="U570" s="12"/>
      <c r="V570" s="12"/>
      <c r="W570" s="12"/>
      <c r="X570" s="12"/>
      <c r="Y570" s="12"/>
      <c r="Z570" s="12"/>
      <c r="AA570" s="12"/>
      <c r="AB570" s="12"/>
      <c r="AC570" s="12"/>
      <c r="AD570" s="12"/>
      <c r="AE570" s="12"/>
      <c r="AR570" s="242" t="s">
        <v>85</v>
      </c>
      <c r="AT570" s="243" t="s">
        <v>76</v>
      </c>
      <c r="AU570" s="243" t="s">
        <v>81</v>
      </c>
      <c r="AY570" s="242" t="s">
        <v>166</v>
      </c>
      <c r="BK570" s="244">
        <f>SUM(BK571:BK584)</f>
        <v>0</v>
      </c>
    </row>
    <row r="571" s="2" customFormat="1" ht="21.75" customHeight="1">
      <c r="A571" s="39"/>
      <c r="B571" s="40"/>
      <c r="C571" s="247" t="s">
        <v>735</v>
      </c>
      <c r="D571" s="247" t="s">
        <v>168</v>
      </c>
      <c r="E571" s="248" t="s">
        <v>736</v>
      </c>
      <c r="F571" s="249" t="s">
        <v>737</v>
      </c>
      <c r="G571" s="250" t="s">
        <v>242</v>
      </c>
      <c r="H571" s="251">
        <v>33.32</v>
      </c>
      <c r="I571" s="252"/>
      <c r="J571" s="253">
        <f>ROUND(I571*H571,2)</f>
        <v>0</v>
      </c>
      <c r="K571" s="254"/>
      <c r="L571" s="45"/>
      <c r="M571" s="255" t="s">
        <v>1</v>
      </c>
      <c r="N571" s="256" t="s">
        <v>42</v>
      </c>
      <c r="O571" s="92"/>
      <c r="P571" s="257">
        <f>O571*H571</f>
        <v>0</v>
      </c>
      <c r="Q571" s="257">
        <v>0</v>
      </c>
      <c r="R571" s="257">
        <f>Q571*H571</f>
        <v>0</v>
      </c>
      <c r="S571" s="257">
        <v>0</v>
      </c>
      <c r="T571" s="258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59" t="s">
        <v>304</v>
      </c>
      <c r="AT571" s="259" t="s">
        <v>168</v>
      </c>
      <c r="AU571" s="259" t="s">
        <v>85</v>
      </c>
      <c r="AY571" s="18" t="s">
        <v>166</v>
      </c>
      <c r="BE571" s="260">
        <f>IF(N571="základní",J571,0)</f>
        <v>0</v>
      </c>
      <c r="BF571" s="260">
        <f>IF(N571="snížená",J571,0)</f>
        <v>0</v>
      </c>
      <c r="BG571" s="260">
        <f>IF(N571="zákl. přenesená",J571,0)</f>
        <v>0</v>
      </c>
      <c r="BH571" s="260">
        <f>IF(N571="sníž. přenesená",J571,0)</f>
        <v>0</v>
      </c>
      <c r="BI571" s="260">
        <f>IF(N571="nulová",J571,0)</f>
        <v>0</v>
      </c>
      <c r="BJ571" s="18" t="s">
        <v>81</v>
      </c>
      <c r="BK571" s="260">
        <f>ROUND(I571*H571,2)</f>
        <v>0</v>
      </c>
      <c r="BL571" s="18" t="s">
        <v>304</v>
      </c>
      <c r="BM571" s="259" t="s">
        <v>738</v>
      </c>
    </row>
    <row r="572" s="14" customFormat="1">
      <c r="A572" s="14"/>
      <c r="B572" s="272"/>
      <c r="C572" s="273"/>
      <c r="D572" s="263" t="s">
        <v>174</v>
      </c>
      <c r="E572" s="274" t="s">
        <v>1</v>
      </c>
      <c r="F572" s="275" t="s">
        <v>739</v>
      </c>
      <c r="G572" s="273"/>
      <c r="H572" s="276">
        <v>33.32</v>
      </c>
      <c r="I572" s="277"/>
      <c r="J572" s="273"/>
      <c r="K572" s="273"/>
      <c r="L572" s="278"/>
      <c r="M572" s="279"/>
      <c r="N572" s="280"/>
      <c r="O572" s="280"/>
      <c r="P572" s="280"/>
      <c r="Q572" s="280"/>
      <c r="R572" s="280"/>
      <c r="S572" s="280"/>
      <c r="T572" s="281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82" t="s">
        <v>174</v>
      </c>
      <c r="AU572" s="282" t="s">
        <v>85</v>
      </c>
      <c r="AV572" s="14" t="s">
        <v>85</v>
      </c>
      <c r="AW572" s="14" t="s">
        <v>32</v>
      </c>
      <c r="AX572" s="14" t="s">
        <v>77</v>
      </c>
      <c r="AY572" s="282" t="s">
        <v>166</v>
      </c>
    </row>
    <row r="573" s="15" customFormat="1">
      <c r="A573" s="15"/>
      <c r="B573" s="283"/>
      <c r="C573" s="284"/>
      <c r="D573" s="263" t="s">
        <v>174</v>
      </c>
      <c r="E573" s="285" t="s">
        <v>1</v>
      </c>
      <c r="F573" s="286" t="s">
        <v>177</v>
      </c>
      <c r="G573" s="284"/>
      <c r="H573" s="287">
        <v>33.32</v>
      </c>
      <c r="I573" s="288"/>
      <c r="J573" s="284"/>
      <c r="K573" s="284"/>
      <c r="L573" s="289"/>
      <c r="M573" s="290"/>
      <c r="N573" s="291"/>
      <c r="O573" s="291"/>
      <c r="P573" s="291"/>
      <c r="Q573" s="291"/>
      <c r="R573" s="291"/>
      <c r="S573" s="291"/>
      <c r="T573" s="292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93" t="s">
        <v>174</v>
      </c>
      <c r="AU573" s="293" t="s">
        <v>85</v>
      </c>
      <c r="AV573" s="15" t="s">
        <v>172</v>
      </c>
      <c r="AW573" s="15" t="s">
        <v>32</v>
      </c>
      <c r="AX573" s="15" t="s">
        <v>81</v>
      </c>
      <c r="AY573" s="293" t="s">
        <v>166</v>
      </c>
    </row>
    <row r="574" s="2" customFormat="1" ht="33" customHeight="1">
      <c r="A574" s="39"/>
      <c r="B574" s="40"/>
      <c r="C574" s="294" t="s">
        <v>740</v>
      </c>
      <c r="D574" s="294" t="s">
        <v>249</v>
      </c>
      <c r="E574" s="295" t="s">
        <v>741</v>
      </c>
      <c r="F574" s="296" t="s">
        <v>742</v>
      </c>
      <c r="G574" s="297" t="s">
        <v>242</v>
      </c>
      <c r="H574" s="298">
        <v>33.985999999999997</v>
      </c>
      <c r="I574" s="299"/>
      <c r="J574" s="300">
        <f>ROUND(I574*H574,2)</f>
        <v>0</v>
      </c>
      <c r="K574" s="301"/>
      <c r="L574" s="302"/>
      <c r="M574" s="303" t="s">
        <v>1</v>
      </c>
      <c r="N574" s="304" t="s">
        <v>42</v>
      </c>
      <c r="O574" s="92"/>
      <c r="P574" s="257">
        <f>O574*H574</f>
        <v>0</v>
      </c>
      <c r="Q574" s="257">
        <v>0.0040000000000000001</v>
      </c>
      <c r="R574" s="257">
        <f>Q574*H574</f>
        <v>0.13594399999999998</v>
      </c>
      <c r="S574" s="257">
        <v>0</v>
      </c>
      <c r="T574" s="258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59" t="s">
        <v>404</v>
      </c>
      <c r="AT574" s="259" t="s">
        <v>249</v>
      </c>
      <c r="AU574" s="259" t="s">
        <v>85</v>
      </c>
      <c r="AY574" s="18" t="s">
        <v>166</v>
      </c>
      <c r="BE574" s="260">
        <f>IF(N574="základní",J574,0)</f>
        <v>0</v>
      </c>
      <c r="BF574" s="260">
        <f>IF(N574="snížená",J574,0)</f>
        <v>0</v>
      </c>
      <c r="BG574" s="260">
        <f>IF(N574="zákl. přenesená",J574,0)</f>
        <v>0</v>
      </c>
      <c r="BH574" s="260">
        <f>IF(N574="sníž. přenesená",J574,0)</f>
        <v>0</v>
      </c>
      <c r="BI574" s="260">
        <f>IF(N574="nulová",J574,0)</f>
        <v>0</v>
      </c>
      <c r="BJ574" s="18" t="s">
        <v>81</v>
      </c>
      <c r="BK574" s="260">
        <f>ROUND(I574*H574,2)</f>
        <v>0</v>
      </c>
      <c r="BL574" s="18" t="s">
        <v>304</v>
      </c>
      <c r="BM574" s="259" t="s">
        <v>743</v>
      </c>
    </row>
    <row r="575" s="14" customFormat="1">
      <c r="A575" s="14"/>
      <c r="B575" s="272"/>
      <c r="C575" s="273"/>
      <c r="D575" s="263" t="s">
        <v>174</v>
      </c>
      <c r="E575" s="274" t="s">
        <v>1</v>
      </c>
      <c r="F575" s="275" t="s">
        <v>744</v>
      </c>
      <c r="G575" s="273"/>
      <c r="H575" s="276">
        <v>33.985999999999997</v>
      </c>
      <c r="I575" s="277"/>
      <c r="J575" s="273"/>
      <c r="K575" s="273"/>
      <c r="L575" s="278"/>
      <c r="M575" s="279"/>
      <c r="N575" s="280"/>
      <c r="O575" s="280"/>
      <c r="P575" s="280"/>
      <c r="Q575" s="280"/>
      <c r="R575" s="280"/>
      <c r="S575" s="280"/>
      <c r="T575" s="281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82" t="s">
        <v>174</v>
      </c>
      <c r="AU575" s="282" t="s">
        <v>85</v>
      </c>
      <c r="AV575" s="14" t="s">
        <v>85</v>
      </c>
      <c r="AW575" s="14" t="s">
        <v>32</v>
      </c>
      <c r="AX575" s="14" t="s">
        <v>77</v>
      </c>
      <c r="AY575" s="282" t="s">
        <v>166</v>
      </c>
    </row>
    <row r="576" s="15" customFormat="1">
      <c r="A576" s="15"/>
      <c r="B576" s="283"/>
      <c r="C576" s="284"/>
      <c r="D576" s="263" t="s">
        <v>174</v>
      </c>
      <c r="E576" s="285" t="s">
        <v>1</v>
      </c>
      <c r="F576" s="286" t="s">
        <v>177</v>
      </c>
      <c r="G576" s="284"/>
      <c r="H576" s="287">
        <v>33.985999999999997</v>
      </c>
      <c r="I576" s="288"/>
      <c r="J576" s="284"/>
      <c r="K576" s="284"/>
      <c r="L576" s="289"/>
      <c r="M576" s="290"/>
      <c r="N576" s="291"/>
      <c r="O576" s="291"/>
      <c r="P576" s="291"/>
      <c r="Q576" s="291"/>
      <c r="R576" s="291"/>
      <c r="S576" s="291"/>
      <c r="T576" s="292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93" t="s">
        <v>174</v>
      </c>
      <c r="AU576" s="293" t="s">
        <v>85</v>
      </c>
      <c r="AV576" s="15" t="s">
        <v>172</v>
      </c>
      <c r="AW576" s="15" t="s">
        <v>32</v>
      </c>
      <c r="AX576" s="15" t="s">
        <v>81</v>
      </c>
      <c r="AY576" s="293" t="s">
        <v>166</v>
      </c>
    </row>
    <row r="577" s="2" customFormat="1" ht="21.75" customHeight="1">
      <c r="A577" s="39"/>
      <c r="B577" s="40"/>
      <c r="C577" s="247" t="s">
        <v>745</v>
      </c>
      <c r="D577" s="247" t="s">
        <v>168</v>
      </c>
      <c r="E577" s="248" t="s">
        <v>746</v>
      </c>
      <c r="F577" s="249" t="s">
        <v>747</v>
      </c>
      <c r="G577" s="250" t="s">
        <v>242</v>
      </c>
      <c r="H577" s="251">
        <v>84.209999999999994</v>
      </c>
      <c r="I577" s="252"/>
      <c r="J577" s="253">
        <f>ROUND(I577*H577,2)</f>
        <v>0</v>
      </c>
      <c r="K577" s="254"/>
      <c r="L577" s="45"/>
      <c r="M577" s="255" t="s">
        <v>1</v>
      </c>
      <c r="N577" s="256" t="s">
        <v>42</v>
      </c>
      <c r="O577" s="92"/>
      <c r="P577" s="257">
        <f>O577*H577</f>
        <v>0</v>
      </c>
      <c r="Q577" s="257">
        <v>0</v>
      </c>
      <c r="R577" s="257">
        <f>Q577*H577</f>
        <v>0</v>
      </c>
      <c r="S577" s="257">
        <v>0</v>
      </c>
      <c r="T577" s="258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59" t="s">
        <v>304</v>
      </c>
      <c r="AT577" s="259" t="s">
        <v>168</v>
      </c>
      <c r="AU577" s="259" t="s">
        <v>85</v>
      </c>
      <c r="AY577" s="18" t="s">
        <v>166</v>
      </c>
      <c r="BE577" s="260">
        <f>IF(N577="základní",J577,0)</f>
        <v>0</v>
      </c>
      <c r="BF577" s="260">
        <f>IF(N577="snížená",J577,0)</f>
        <v>0</v>
      </c>
      <c r="BG577" s="260">
        <f>IF(N577="zákl. přenesená",J577,0)</f>
        <v>0</v>
      </c>
      <c r="BH577" s="260">
        <f>IF(N577="sníž. přenesená",J577,0)</f>
        <v>0</v>
      </c>
      <c r="BI577" s="260">
        <f>IF(N577="nulová",J577,0)</f>
        <v>0</v>
      </c>
      <c r="BJ577" s="18" t="s">
        <v>81</v>
      </c>
      <c r="BK577" s="260">
        <f>ROUND(I577*H577,2)</f>
        <v>0</v>
      </c>
      <c r="BL577" s="18" t="s">
        <v>304</v>
      </c>
      <c r="BM577" s="259" t="s">
        <v>748</v>
      </c>
    </row>
    <row r="578" s="14" customFormat="1">
      <c r="A578" s="14"/>
      <c r="B578" s="272"/>
      <c r="C578" s="273"/>
      <c r="D578" s="263" t="s">
        <v>174</v>
      </c>
      <c r="E578" s="274" t="s">
        <v>1</v>
      </c>
      <c r="F578" s="275" t="s">
        <v>397</v>
      </c>
      <c r="G578" s="273"/>
      <c r="H578" s="276">
        <v>84.209999999999994</v>
      </c>
      <c r="I578" s="277"/>
      <c r="J578" s="273"/>
      <c r="K578" s="273"/>
      <c r="L578" s="278"/>
      <c r="M578" s="279"/>
      <c r="N578" s="280"/>
      <c r="O578" s="280"/>
      <c r="P578" s="280"/>
      <c r="Q578" s="280"/>
      <c r="R578" s="280"/>
      <c r="S578" s="280"/>
      <c r="T578" s="28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82" t="s">
        <v>174</v>
      </c>
      <c r="AU578" s="282" t="s">
        <v>85</v>
      </c>
      <c r="AV578" s="14" t="s">
        <v>85</v>
      </c>
      <c r="AW578" s="14" t="s">
        <v>32</v>
      </c>
      <c r="AX578" s="14" t="s">
        <v>77</v>
      </c>
      <c r="AY578" s="282" t="s">
        <v>166</v>
      </c>
    </row>
    <row r="579" s="13" customFormat="1">
      <c r="A579" s="13"/>
      <c r="B579" s="261"/>
      <c r="C579" s="262"/>
      <c r="D579" s="263" t="s">
        <v>174</v>
      </c>
      <c r="E579" s="264" t="s">
        <v>1</v>
      </c>
      <c r="F579" s="265" t="s">
        <v>749</v>
      </c>
      <c r="G579" s="262"/>
      <c r="H579" s="264" t="s">
        <v>1</v>
      </c>
      <c r="I579" s="266"/>
      <c r="J579" s="262"/>
      <c r="K579" s="262"/>
      <c r="L579" s="267"/>
      <c r="M579" s="268"/>
      <c r="N579" s="269"/>
      <c r="O579" s="269"/>
      <c r="P579" s="269"/>
      <c r="Q579" s="269"/>
      <c r="R579" s="269"/>
      <c r="S579" s="269"/>
      <c r="T579" s="27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71" t="s">
        <v>174</v>
      </c>
      <c r="AU579" s="271" t="s">
        <v>85</v>
      </c>
      <c r="AV579" s="13" t="s">
        <v>81</v>
      </c>
      <c r="AW579" s="13" t="s">
        <v>32</v>
      </c>
      <c r="AX579" s="13" t="s">
        <v>77</v>
      </c>
      <c r="AY579" s="271" t="s">
        <v>166</v>
      </c>
    </row>
    <row r="580" s="15" customFormat="1">
      <c r="A580" s="15"/>
      <c r="B580" s="283"/>
      <c r="C580" s="284"/>
      <c r="D580" s="263" t="s">
        <v>174</v>
      </c>
      <c r="E580" s="285" t="s">
        <v>1</v>
      </c>
      <c r="F580" s="286" t="s">
        <v>177</v>
      </c>
      <c r="G580" s="284"/>
      <c r="H580" s="287">
        <v>84.209999999999994</v>
      </c>
      <c r="I580" s="288"/>
      <c r="J580" s="284"/>
      <c r="K580" s="284"/>
      <c r="L580" s="289"/>
      <c r="M580" s="290"/>
      <c r="N580" s="291"/>
      <c r="O580" s="291"/>
      <c r="P580" s="291"/>
      <c r="Q580" s="291"/>
      <c r="R580" s="291"/>
      <c r="S580" s="291"/>
      <c r="T580" s="292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93" t="s">
        <v>174</v>
      </c>
      <c r="AU580" s="293" t="s">
        <v>85</v>
      </c>
      <c r="AV580" s="15" t="s">
        <v>172</v>
      </c>
      <c r="AW580" s="15" t="s">
        <v>32</v>
      </c>
      <c r="AX580" s="15" t="s">
        <v>81</v>
      </c>
      <c r="AY580" s="293" t="s">
        <v>166</v>
      </c>
    </row>
    <row r="581" s="2" customFormat="1" ht="21.75" customHeight="1">
      <c r="A581" s="39"/>
      <c r="B581" s="40"/>
      <c r="C581" s="294" t="s">
        <v>604</v>
      </c>
      <c r="D581" s="294" t="s">
        <v>249</v>
      </c>
      <c r="E581" s="295" t="s">
        <v>750</v>
      </c>
      <c r="F581" s="296" t="s">
        <v>751</v>
      </c>
      <c r="G581" s="297" t="s">
        <v>171</v>
      </c>
      <c r="H581" s="298">
        <v>8.5890000000000004</v>
      </c>
      <c r="I581" s="299"/>
      <c r="J581" s="300">
        <f>ROUND(I581*H581,2)</f>
        <v>0</v>
      </c>
      <c r="K581" s="301"/>
      <c r="L581" s="302"/>
      <c r="M581" s="303" t="s">
        <v>1</v>
      </c>
      <c r="N581" s="304" t="s">
        <v>42</v>
      </c>
      <c r="O581" s="92"/>
      <c r="P581" s="257">
        <f>O581*H581</f>
        <v>0</v>
      </c>
      <c r="Q581" s="257">
        <v>0.025000000000000001</v>
      </c>
      <c r="R581" s="257">
        <f>Q581*H581</f>
        <v>0.21472500000000003</v>
      </c>
      <c r="S581" s="257">
        <v>0</v>
      </c>
      <c r="T581" s="258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59" t="s">
        <v>404</v>
      </c>
      <c r="AT581" s="259" t="s">
        <v>249</v>
      </c>
      <c r="AU581" s="259" t="s">
        <v>85</v>
      </c>
      <c r="AY581" s="18" t="s">
        <v>166</v>
      </c>
      <c r="BE581" s="260">
        <f>IF(N581="základní",J581,0)</f>
        <v>0</v>
      </c>
      <c r="BF581" s="260">
        <f>IF(N581="snížená",J581,0)</f>
        <v>0</v>
      </c>
      <c r="BG581" s="260">
        <f>IF(N581="zákl. přenesená",J581,0)</f>
        <v>0</v>
      </c>
      <c r="BH581" s="260">
        <f>IF(N581="sníž. přenesená",J581,0)</f>
        <v>0</v>
      </c>
      <c r="BI581" s="260">
        <f>IF(N581="nulová",J581,0)</f>
        <v>0</v>
      </c>
      <c r="BJ581" s="18" t="s">
        <v>81</v>
      </c>
      <c r="BK581" s="260">
        <f>ROUND(I581*H581,2)</f>
        <v>0</v>
      </c>
      <c r="BL581" s="18" t="s">
        <v>304</v>
      </c>
      <c r="BM581" s="259" t="s">
        <v>752</v>
      </c>
    </row>
    <row r="582" s="14" customFormat="1">
      <c r="A582" s="14"/>
      <c r="B582" s="272"/>
      <c r="C582" s="273"/>
      <c r="D582" s="263" t="s">
        <v>174</v>
      </c>
      <c r="E582" s="274" t="s">
        <v>1</v>
      </c>
      <c r="F582" s="275" t="s">
        <v>753</v>
      </c>
      <c r="G582" s="273"/>
      <c r="H582" s="276">
        <v>8.4209999999999994</v>
      </c>
      <c r="I582" s="277"/>
      <c r="J582" s="273"/>
      <c r="K582" s="273"/>
      <c r="L582" s="278"/>
      <c r="M582" s="279"/>
      <c r="N582" s="280"/>
      <c r="O582" s="280"/>
      <c r="P582" s="280"/>
      <c r="Q582" s="280"/>
      <c r="R582" s="280"/>
      <c r="S582" s="280"/>
      <c r="T582" s="281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82" t="s">
        <v>174</v>
      </c>
      <c r="AU582" s="282" t="s">
        <v>85</v>
      </c>
      <c r="AV582" s="14" t="s">
        <v>85</v>
      </c>
      <c r="AW582" s="14" t="s">
        <v>32</v>
      </c>
      <c r="AX582" s="14" t="s">
        <v>81</v>
      </c>
      <c r="AY582" s="282" t="s">
        <v>166</v>
      </c>
    </row>
    <row r="583" s="14" customFormat="1">
      <c r="A583" s="14"/>
      <c r="B583" s="272"/>
      <c r="C583" s="273"/>
      <c r="D583" s="263" t="s">
        <v>174</v>
      </c>
      <c r="E583" s="273"/>
      <c r="F583" s="275" t="s">
        <v>754</v>
      </c>
      <c r="G583" s="273"/>
      <c r="H583" s="276">
        <v>8.5890000000000004</v>
      </c>
      <c r="I583" s="277"/>
      <c r="J583" s="273"/>
      <c r="K583" s="273"/>
      <c r="L583" s="278"/>
      <c r="M583" s="279"/>
      <c r="N583" s="280"/>
      <c r="O583" s="280"/>
      <c r="P583" s="280"/>
      <c r="Q583" s="280"/>
      <c r="R583" s="280"/>
      <c r="S583" s="280"/>
      <c r="T583" s="281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82" t="s">
        <v>174</v>
      </c>
      <c r="AU583" s="282" t="s">
        <v>85</v>
      </c>
      <c r="AV583" s="14" t="s">
        <v>85</v>
      </c>
      <c r="AW583" s="14" t="s">
        <v>4</v>
      </c>
      <c r="AX583" s="14" t="s">
        <v>81</v>
      </c>
      <c r="AY583" s="282" t="s">
        <v>166</v>
      </c>
    </row>
    <row r="584" s="2" customFormat="1" ht="21.75" customHeight="1">
      <c r="A584" s="39"/>
      <c r="B584" s="40"/>
      <c r="C584" s="247" t="s">
        <v>755</v>
      </c>
      <c r="D584" s="247" t="s">
        <v>168</v>
      </c>
      <c r="E584" s="248" t="s">
        <v>756</v>
      </c>
      <c r="F584" s="249" t="s">
        <v>757</v>
      </c>
      <c r="G584" s="250" t="s">
        <v>200</v>
      </c>
      <c r="H584" s="251">
        <v>0.35099999999999998</v>
      </c>
      <c r="I584" s="252"/>
      <c r="J584" s="253">
        <f>ROUND(I584*H584,2)</f>
        <v>0</v>
      </c>
      <c r="K584" s="254"/>
      <c r="L584" s="45"/>
      <c r="M584" s="255" t="s">
        <v>1</v>
      </c>
      <c r="N584" s="256" t="s">
        <v>42</v>
      </c>
      <c r="O584" s="92"/>
      <c r="P584" s="257">
        <f>O584*H584</f>
        <v>0</v>
      </c>
      <c r="Q584" s="257">
        <v>0</v>
      </c>
      <c r="R584" s="257">
        <f>Q584*H584</f>
        <v>0</v>
      </c>
      <c r="S584" s="257">
        <v>0</v>
      </c>
      <c r="T584" s="258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59" t="s">
        <v>304</v>
      </c>
      <c r="AT584" s="259" t="s">
        <v>168</v>
      </c>
      <c r="AU584" s="259" t="s">
        <v>85</v>
      </c>
      <c r="AY584" s="18" t="s">
        <v>166</v>
      </c>
      <c r="BE584" s="260">
        <f>IF(N584="základní",J584,0)</f>
        <v>0</v>
      </c>
      <c r="BF584" s="260">
        <f>IF(N584="snížená",J584,0)</f>
        <v>0</v>
      </c>
      <c r="BG584" s="260">
        <f>IF(N584="zákl. přenesená",J584,0)</f>
        <v>0</v>
      </c>
      <c r="BH584" s="260">
        <f>IF(N584="sníž. přenesená",J584,0)</f>
        <v>0</v>
      </c>
      <c r="BI584" s="260">
        <f>IF(N584="nulová",J584,0)</f>
        <v>0</v>
      </c>
      <c r="BJ584" s="18" t="s">
        <v>81</v>
      </c>
      <c r="BK584" s="260">
        <f>ROUND(I584*H584,2)</f>
        <v>0</v>
      </c>
      <c r="BL584" s="18" t="s">
        <v>304</v>
      </c>
      <c r="BM584" s="259" t="s">
        <v>758</v>
      </c>
    </row>
    <row r="585" s="12" customFormat="1" ht="22.8" customHeight="1">
      <c r="A585" s="12"/>
      <c r="B585" s="231"/>
      <c r="C585" s="232"/>
      <c r="D585" s="233" t="s">
        <v>76</v>
      </c>
      <c r="E585" s="245" t="s">
        <v>759</v>
      </c>
      <c r="F585" s="245" t="s">
        <v>760</v>
      </c>
      <c r="G585" s="232"/>
      <c r="H585" s="232"/>
      <c r="I585" s="235"/>
      <c r="J585" s="246">
        <f>BK585</f>
        <v>0</v>
      </c>
      <c r="K585" s="232"/>
      <c r="L585" s="237"/>
      <c r="M585" s="238"/>
      <c r="N585" s="239"/>
      <c r="O585" s="239"/>
      <c r="P585" s="240">
        <f>P586</f>
        <v>0</v>
      </c>
      <c r="Q585" s="239"/>
      <c r="R585" s="240">
        <f>R586</f>
        <v>0.01112</v>
      </c>
      <c r="S585" s="239"/>
      <c r="T585" s="241">
        <f>T586</f>
        <v>0</v>
      </c>
      <c r="U585" s="12"/>
      <c r="V585" s="12"/>
      <c r="W585" s="12"/>
      <c r="X585" s="12"/>
      <c r="Y585" s="12"/>
      <c r="Z585" s="12"/>
      <c r="AA585" s="12"/>
      <c r="AB585" s="12"/>
      <c r="AC585" s="12"/>
      <c r="AD585" s="12"/>
      <c r="AE585" s="12"/>
      <c r="AR585" s="242" t="s">
        <v>85</v>
      </c>
      <c r="AT585" s="243" t="s">
        <v>76</v>
      </c>
      <c r="AU585" s="243" t="s">
        <v>81</v>
      </c>
      <c r="AY585" s="242" t="s">
        <v>166</v>
      </c>
      <c r="BK585" s="244">
        <f>BK586</f>
        <v>0</v>
      </c>
    </row>
    <row r="586" s="2" customFormat="1" ht="33" customHeight="1">
      <c r="A586" s="39"/>
      <c r="B586" s="40"/>
      <c r="C586" s="247" t="s">
        <v>761</v>
      </c>
      <c r="D586" s="247" t="s">
        <v>168</v>
      </c>
      <c r="E586" s="248" t="s">
        <v>762</v>
      </c>
      <c r="F586" s="249" t="s">
        <v>763</v>
      </c>
      <c r="G586" s="250" t="s">
        <v>297</v>
      </c>
      <c r="H586" s="251">
        <v>1</v>
      </c>
      <c r="I586" s="252"/>
      <c r="J586" s="253">
        <f>ROUND(I586*H586,2)</f>
        <v>0</v>
      </c>
      <c r="K586" s="254"/>
      <c r="L586" s="45"/>
      <c r="M586" s="255" t="s">
        <v>1</v>
      </c>
      <c r="N586" s="256" t="s">
        <v>42</v>
      </c>
      <c r="O586" s="92"/>
      <c r="P586" s="257">
        <f>O586*H586</f>
        <v>0</v>
      </c>
      <c r="Q586" s="257">
        <v>0.01112</v>
      </c>
      <c r="R586" s="257">
        <f>Q586*H586</f>
        <v>0.01112</v>
      </c>
      <c r="S586" s="257">
        <v>0</v>
      </c>
      <c r="T586" s="258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59" t="s">
        <v>304</v>
      </c>
      <c r="AT586" s="259" t="s">
        <v>168</v>
      </c>
      <c r="AU586" s="259" t="s">
        <v>85</v>
      </c>
      <c r="AY586" s="18" t="s">
        <v>166</v>
      </c>
      <c r="BE586" s="260">
        <f>IF(N586="základní",J586,0)</f>
        <v>0</v>
      </c>
      <c r="BF586" s="260">
        <f>IF(N586="snížená",J586,0)</f>
        <v>0</v>
      </c>
      <c r="BG586" s="260">
        <f>IF(N586="zákl. přenesená",J586,0)</f>
        <v>0</v>
      </c>
      <c r="BH586" s="260">
        <f>IF(N586="sníž. přenesená",J586,0)</f>
        <v>0</v>
      </c>
      <c r="BI586" s="260">
        <f>IF(N586="nulová",J586,0)</f>
        <v>0</v>
      </c>
      <c r="BJ586" s="18" t="s">
        <v>81</v>
      </c>
      <c r="BK586" s="260">
        <f>ROUND(I586*H586,2)</f>
        <v>0</v>
      </c>
      <c r="BL586" s="18" t="s">
        <v>304</v>
      </c>
      <c r="BM586" s="259" t="s">
        <v>764</v>
      </c>
    </row>
    <row r="587" s="12" customFormat="1" ht="22.8" customHeight="1">
      <c r="A587" s="12"/>
      <c r="B587" s="231"/>
      <c r="C587" s="232"/>
      <c r="D587" s="233" t="s">
        <v>76</v>
      </c>
      <c r="E587" s="245" t="s">
        <v>765</v>
      </c>
      <c r="F587" s="245" t="s">
        <v>766</v>
      </c>
      <c r="G587" s="232"/>
      <c r="H587" s="232"/>
      <c r="I587" s="235"/>
      <c r="J587" s="246">
        <f>BK587</f>
        <v>0</v>
      </c>
      <c r="K587" s="232"/>
      <c r="L587" s="237"/>
      <c r="M587" s="238"/>
      <c r="N587" s="239"/>
      <c r="O587" s="239"/>
      <c r="P587" s="240">
        <f>P588+SUM(P589:P621)</f>
        <v>0</v>
      </c>
      <c r="Q587" s="239"/>
      <c r="R587" s="240">
        <f>R588+SUM(R589:R621)</f>
        <v>2.5681749699999998</v>
      </c>
      <c r="S587" s="239"/>
      <c r="T587" s="241">
        <f>T588+SUM(T589:T621)</f>
        <v>0</v>
      </c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R587" s="242" t="s">
        <v>85</v>
      </c>
      <c r="AT587" s="243" t="s">
        <v>76</v>
      </c>
      <c r="AU587" s="243" t="s">
        <v>81</v>
      </c>
      <c r="AY587" s="242" t="s">
        <v>166</v>
      </c>
      <c r="BK587" s="244">
        <f>BK588+SUM(BK589:BK621)</f>
        <v>0</v>
      </c>
    </row>
    <row r="588" s="2" customFormat="1" ht="16.5" customHeight="1">
      <c r="A588" s="39"/>
      <c r="B588" s="40"/>
      <c r="C588" s="247" t="s">
        <v>767</v>
      </c>
      <c r="D588" s="247" t="s">
        <v>168</v>
      </c>
      <c r="E588" s="248" t="s">
        <v>768</v>
      </c>
      <c r="F588" s="249" t="s">
        <v>769</v>
      </c>
      <c r="G588" s="250" t="s">
        <v>297</v>
      </c>
      <c r="H588" s="251">
        <v>8</v>
      </c>
      <c r="I588" s="252"/>
      <c r="J588" s="253">
        <f>ROUND(I588*H588,2)</f>
        <v>0</v>
      </c>
      <c r="K588" s="254"/>
      <c r="L588" s="45"/>
      <c r="M588" s="255" t="s">
        <v>1</v>
      </c>
      <c r="N588" s="256" t="s">
        <v>42</v>
      </c>
      <c r="O588" s="92"/>
      <c r="P588" s="257">
        <f>O588*H588</f>
        <v>0</v>
      </c>
      <c r="Q588" s="257">
        <v>0.02</v>
      </c>
      <c r="R588" s="257">
        <f>Q588*H588</f>
        <v>0.16</v>
      </c>
      <c r="S588" s="257">
        <v>0</v>
      </c>
      <c r="T588" s="258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59" t="s">
        <v>304</v>
      </c>
      <c r="AT588" s="259" t="s">
        <v>168</v>
      </c>
      <c r="AU588" s="259" t="s">
        <v>85</v>
      </c>
      <c r="AY588" s="18" t="s">
        <v>166</v>
      </c>
      <c r="BE588" s="260">
        <f>IF(N588="základní",J588,0)</f>
        <v>0</v>
      </c>
      <c r="BF588" s="260">
        <f>IF(N588="snížená",J588,0)</f>
        <v>0</v>
      </c>
      <c r="BG588" s="260">
        <f>IF(N588="zákl. přenesená",J588,0)</f>
        <v>0</v>
      </c>
      <c r="BH588" s="260">
        <f>IF(N588="sníž. přenesená",J588,0)</f>
        <v>0</v>
      </c>
      <c r="BI588" s="260">
        <f>IF(N588="nulová",J588,0)</f>
        <v>0</v>
      </c>
      <c r="BJ588" s="18" t="s">
        <v>81</v>
      </c>
      <c r="BK588" s="260">
        <f>ROUND(I588*H588,2)</f>
        <v>0</v>
      </c>
      <c r="BL588" s="18" t="s">
        <v>304</v>
      </c>
      <c r="BM588" s="259" t="s">
        <v>770</v>
      </c>
    </row>
    <row r="589" s="14" customFormat="1">
      <c r="A589" s="14"/>
      <c r="B589" s="272"/>
      <c r="C589" s="273"/>
      <c r="D589" s="263" t="s">
        <v>174</v>
      </c>
      <c r="E589" s="274" t="s">
        <v>1</v>
      </c>
      <c r="F589" s="275" t="s">
        <v>771</v>
      </c>
      <c r="G589" s="273"/>
      <c r="H589" s="276">
        <v>8</v>
      </c>
      <c r="I589" s="277"/>
      <c r="J589" s="273"/>
      <c r="K589" s="273"/>
      <c r="L589" s="278"/>
      <c r="M589" s="279"/>
      <c r="N589" s="280"/>
      <c r="O589" s="280"/>
      <c r="P589" s="280"/>
      <c r="Q589" s="280"/>
      <c r="R589" s="280"/>
      <c r="S589" s="280"/>
      <c r="T589" s="28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82" t="s">
        <v>174</v>
      </c>
      <c r="AU589" s="282" t="s">
        <v>85</v>
      </c>
      <c r="AV589" s="14" t="s">
        <v>85</v>
      </c>
      <c r="AW589" s="14" t="s">
        <v>32</v>
      </c>
      <c r="AX589" s="14" t="s">
        <v>77</v>
      </c>
      <c r="AY589" s="282" t="s">
        <v>166</v>
      </c>
    </row>
    <row r="590" s="15" customFormat="1">
      <c r="A590" s="15"/>
      <c r="B590" s="283"/>
      <c r="C590" s="284"/>
      <c r="D590" s="263" t="s">
        <v>174</v>
      </c>
      <c r="E590" s="285" t="s">
        <v>1</v>
      </c>
      <c r="F590" s="286" t="s">
        <v>177</v>
      </c>
      <c r="G590" s="284"/>
      <c r="H590" s="287">
        <v>8</v>
      </c>
      <c r="I590" s="288"/>
      <c r="J590" s="284"/>
      <c r="K590" s="284"/>
      <c r="L590" s="289"/>
      <c r="M590" s="290"/>
      <c r="N590" s="291"/>
      <c r="O590" s="291"/>
      <c r="P590" s="291"/>
      <c r="Q590" s="291"/>
      <c r="R590" s="291"/>
      <c r="S590" s="291"/>
      <c r="T590" s="292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93" t="s">
        <v>174</v>
      </c>
      <c r="AU590" s="293" t="s">
        <v>85</v>
      </c>
      <c r="AV590" s="15" t="s">
        <v>172</v>
      </c>
      <c r="AW590" s="15" t="s">
        <v>32</v>
      </c>
      <c r="AX590" s="15" t="s">
        <v>81</v>
      </c>
      <c r="AY590" s="293" t="s">
        <v>166</v>
      </c>
    </row>
    <row r="591" s="2" customFormat="1" ht="21.75" customHeight="1">
      <c r="A591" s="39"/>
      <c r="B591" s="40"/>
      <c r="C591" s="247" t="s">
        <v>772</v>
      </c>
      <c r="D591" s="247" t="s">
        <v>168</v>
      </c>
      <c r="E591" s="248" t="s">
        <v>773</v>
      </c>
      <c r="F591" s="249" t="s">
        <v>774</v>
      </c>
      <c r="G591" s="250" t="s">
        <v>242</v>
      </c>
      <c r="H591" s="251">
        <v>14.74</v>
      </c>
      <c r="I591" s="252"/>
      <c r="J591" s="253">
        <f>ROUND(I591*H591,2)</f>
        <v>0</v>
      </c>
      <c r="K591" s="254"/>
      <c r="L591" s="45"/>
      <c r="M591" s="255" t="s">
        <v>1</v>
      </c>
      <c r="N591" s="256" t="s">
        <v>42</v>
      </c>
      <c r="O591" s="92"/>
      <c r="P591" s="257">
        <f>O591*H591</f>
        <v>0</v>
      </c>
      <c r="Q591" s="257">
        <v>0.07621</v>
      </c>
      <c r="R591" s="257">
        <f>Q591*H591</f>
        <v>1.1233354</v>
      </c>
      <c r="S591" s="257">
        <v>0</v>
      </c>
      <c r="T591" s="258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59" t="s">
        <v>304</v>
      </c>
      <c r="AT591" s="259" t="s">
        <v>168</v>
      </c>
      <c r="AU591" s="259" t="s">
        <v>85</v>
      </c>
      <c r="AY591" s="18" t="s">
        <v>166</v>
      </c>
      <c r="BE591" s="260">
        <f>IF(N591="základní",J591,0)</f>
        <v>0</v>
      </c>
      <c r="BF591" s="260">
        <f>IF(N591="snížená",J591,0)</f>
        <v>0</v>
      </c>
      <c r="BG591" s="260">
        <f>IF(N591="zákl. přenesená",J591,0)</f>
        <v>0</v>
      </c>
      <c r="BH591" s="260">
        <f>IF(N591="sníž. přenesená",J591,0)</f>
        <v>0</v>
      </c>
      <c r="BI591" s="260">
        <f>IF(N591="nulová",J591,0)</f>
        <v>0</v>
      </c>
      <c r="BJ591" s="18" t="s">
        <v>81</v>
      </c>
      <c r="BK591" s="260">
        <f>ROUND(I591*H591,2)</f>
        <v>0</v>
      </c>
      <c r="BL591" s="18" t="s">
        <v>304</v>
      </c>
      <c r="BM591" s="259" t="s">
        <v>775</v>
      </c>
    </row>
    <row r="592" s="14" customFormat="1">
      <c r="A592" s="14"/>
      <c r="B592" s="272"/>
      <c r="C592" s="273"/>
      <c r="D592" s="263" t="s">
        <v>174</v>
      </c>
      <c r="E592" s="274" t="s">
        <v>1</v>
      </c>
      <c r="F592" s="275" t="s">
        <v>776</v>
      </c>
      <c r="G592" s="273"/>
      <c r="H592" s="276">
        <v>14.74</v>
      </c>
      <c r="I592" s="277"/>
      <c r="J592" s="273"/>
      <c r="K592" s="273"/>
      <c r="L592" s="278"/>
      <c r="M592" s="279"/>
      <c r="N592" s="280"/>
      <c r="O592" s="280"/>
      <c r="P592" s="280"/>
      <c r="Q592" s="280"/>
      <c r="R592" s="280"/>
      <c r="S592" s="280"/>
      <c r="T592" s="281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82" t="s">
        <v>174</v>
      </c>
      <c r="AU592" s="282" t="s">
        <v>85</v>
      </c>
      <c r="AV592" s="14" t="s">
        <v>85</v>
      </c>
      <c r="AW592" s="14" t="s">
        <v>32</v>
      </c>
      <c r="AX592" s="14" t="s">
        <v>77</v>
      </c>
      <c r="AY592" s="282" t="s">
        <v>166</v>
      </c>
    </row>
    <row r="593" s="15" customFormat="1">
      <c r="A593" s="15"/>
      <c r="B593" s="283"/>
      <c r="C593" s="284"/>
      <c r="D593" s="263" t="s">
        <v>174</v>
      </c>
      <c r="E593" s="285" t="s">
        <v>1</v>
      </c>
      <c r="F593" s="286" t="s">
        <v>177</v>
      </c>
      <c r="G593" s="284"/>
      <c r="H593" s="287">
        <v>14.74</v>
      </c>
      <c r="I593" s="288"/>
      <c r="J593" s="284"/>
      <c r="K593" s="284"/>
      <c r="L593" s="289"/>
      <c r="M593" s="290"/>
      <c r="N593" s="291"/>
      <c r="O593" s="291"/>
      <c r="P593" s="291"/>
      <c r="Q593" s="291"/>
      <c r="R593" s="291"/>
      <c r="S593" s="291"/>
      <c r="T593" s="292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93" t="s">
        <v>174</v>
      </c>
      <c r="AU593" s="293" t="s">
        <v>85</v>
      </c>
      <c r="AV593" s="15" t="s">
        <v>172</v>
      </c>
      <c r="AW593" s="15" t="s">
        <v>32</v>
      </c>
      <c r="AX593" s="15" t="s">
        <v>81</v>
      </c>
      <c r="AY593" s="293" t="s">
        <v>166</v>
      </c>
    </row>
    <row r="594" s="2" customFormat="1" ht="21.75" customHeight="1">
      <c r="A594" s="39"/>
      <c r="B594" s="40"/>
      <c r="C594" s="247" t="s">
        <v>777</v>
      </c>
      <c r="D594" s="247" t="s">
        <v>168</v>
      </c>
      <c r="E594" s="248" t="s">
        <v>778</v>
      </c>
      <c r="F594" s="249" t="s">
        <v>779</v>
      </c>
      <c r="G594" s="250" t="s">
        <v>242</v>
      </c>
      <c r="H594" s="251">
        <v>6.3250000000000002</v>
      </c>
      <c r="I594" s="252"/>
      <c r="J594" s="253">
        <f>ROUND(I594*H594,2)</f>
        <v>0</v>
      </c>
      <c r="K594" s="254"/>
      <c r="L594" s="45"/>
      <c r="M594" s="255" t="s">
        <v>1</v>
      </c>
      <c r="N594" s="256" t="s">
        <v>42</v>
      </c>
      <c r="O594" s="92"/>
      <c r="P594" s="257">
        <f>O594*H594</f>
        <v>0</v>
      </c>
      <c r="Q594" s="257">
        <v>0.01123</v>
      </c>
      <c r="R594" s="257">
        <f>Q594*H594</f>
        <v>0.071029750000000003</v>
      </c>
      <c r="S594" s="257">
        <v>0</v>
      </c>
      <c r="T594" s="258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59" t="s">
        <v>304</v>
      </c>
      <c r="AT594" s="259" t="s">
        <v>168</v>
      </c>
      <c r="AU594" s="259" t="s">
        <v>85</v>
      </c>
      <c r="AY594" s="18" t="s">
        <v>166</v>
      </c>
      <c r="BE594" s="260">
        <f>IF(N594="základní",J594,0)</f>
        <v>0</v>
      </c>
      <c r="BF594" s="260">
        <f>IF(N594="snížená",J594,0)</f>
        <v>0</v>
      </c>
      <c r="BG594" s="260">
        <f>IF(N594="zákl. přenesená",J594,0)</f>
        <v>0</v>
      </c>
      <c r="BH594" s="260">
        <f>IF(N594="sníž. přenesená",J594,0)</f>
        <v>0</v>
      </c>
      <c r="BI594" s="260">
        <f>IF(N594="nulová",J594,0)</f>
        <v>0</v>
      </c>
      <c r="BJ594" s="18" t="s">
        <v>81</v>
      </c>
      <c r="BK594" s="260">
        <f>ROUND(I594*H594,2)</f>
        <v>0</v>
      </c>
      <c r="BL594" s="18" t="s">
        <v>304</v>
      </c>
      <c r="BM594" s="259" t="s">
        <v>780</v>
      </c>
    </row>
    <row r="595" s="14" customFormat="1">
      <c r="A595" s="14"/>
      <c r="B595" s="272"/>
      <c r="C595" s="273"/>
      <c r="D595" s="263" t="s">
        <v>174</v>
      </c>
      <c r="E595" s="274" t="s">
        <v>1</v>
      </c>
      <c r="F595" s="275" t="s">
        <v>781</v>
      </c>
      <c r="G595" s="273"/>
      <c r="H595" s="276">
        <v>6.3250000000000002</v>
      </c>
      <c r="I595" s="277"/>
      <c r="J595" s="273"/>
      <c r="K595" s="273"/>
      <c r="L595" s="278"/>
      <c r="M595" s="279"/>
      <c r="N595" s="280"/>
      <c r="O595" s="280"/>
      <c r="P595" s="280"/>
      <c r="Q595" s="280"/>
      <c r="R595" s="280"/>
      <c r="S595" s="280"/>
      <c r="T595" s="281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82" t="s">
        <v>174</v>
      </c>
      <c r="AU595" s="282" t="s">
        <v>85</v>
      </c>
      <c r="AV595" s="14" t="s">
        <v>85</v>
      </c>
      <c r="AW595" s="14" t="s">
        <v>32</v>
      </c>
      <c r="AX595" s="14" t="s">
        <v>77</v>
      </c>
      <c r="AY595" s="282" t="s">
        <v>166</v>
      </c>
    </row>
    <row r="596" s="13" customFormat="1">
      <c r="A596" s="13"/>
      <c r="B596" s="261"/>
      <c r="C596" s="262"/>
      <c r="D596" s="263" t="s">
        <v>174</v>
      </c>
      <c r="E596" s="264" t="s">
        <v>1</v>
      </c>
      <c r="F596" s="265" t="s">
        <v>782</v>
      </c>
      <c r="G596" s="262"/>
      <c r="H596" s="264" t="s">
        <v>1</v>
      </c>
      <c r="I596" s="266"/>
      <c r="J596" s="262"/>
      <c r="K596" s="262"/>
      <c r="L596" s="267"/>
      <c r="M596" s="268"/>
      <c r="N596" s="269"/>
      <c r="O596" s="269"/>
      <c r="P596" s="269"/>
      <c r="Q596" s="269"/>
      <c r="R596" s="269"/>
      <c r="S596" s="269"/>
      <c r="T596" s="270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71" t="s">
        <v>174</v>
      </c>
      <c r="AU596" s="271" t="s">
        <v>85</v>
      </c>
      <c r="AV596" s="13" t="s">
        <v>81</v>
      </c>
      <c r="AW596" s="13" t="s">
        <v>32</v>
      </c>
      <c r="AX596" s="13" t="s">
        <v>77</v>
      </c>
      <c r="AY596" s="271" t="s">
        <v>166</v>
      </c>
    </row>
    <row r="597" s="15" customFormat="1">
      <c r="A597" s="15"/>
      <c r="B597" s="283"/>
      <c r="C597" s="284"/>
      <c r="D597" s="263" t="s">
        <v>174</v>
      </c>
      <c r="E597" s="285" t="s">
        <v>1</v>
      </c>
      <c r="F597" s="286" t="s">
        <v>177</v>
      </c>
      <c r="G597" s="284"/>
      <c r="H597" s="287">
        <v>6.3250000000000002</v>
      </c>
      <c r="I597" s="288"/>
      <c r="J597" s="284"/>
      <c r="K597" s="284"/>
      <c r="L597" s="289"/>
      <c r="M597" s="290"/>
      <c r="N597" s="291"/>
      <c r="O597" s="291"/>
      <c r="P597" s="291"/>
      <c r="Q597" s="291"/>
      <c r="R597" s="291"/>
      <c r="S597" s="291"/>
      <c r="T597" s="292"/>
      <c r="U597" s="15"/>
      <c r="V597" s="15"/>
      <c r="W597" s="15"/>
      <c r="X597" s="15"/>
      <c r="Y597" s="15"/>
      <c r="Z597" s="15"/>
      <c r="AA597" s="15"/>
      <c r="AB597" s="15"/>
      <c r="AC597" s="15"/>
      <c r="AD597" s="15"/>
      <c r="AE597" s="15"/>
      <c r="AT597" s="293" t="s">
        <v>174</v>
      </c>
      <c r="AU597" s="293" t="s">
        <v>85</v>
      </c>
      <c r="AV597" s="15" t="s">
        <v>172</v>
      </c>
      <c r="AW597" s="15" t="s">
        <v>32</v>
      </c>
      <c r="AX597" s="15" t="s">
        <v>81</v>
      </c>
      <c r="AY597" s="293" t="s">
        <v>166</v>
      </c>
    </row>
    <row r="598" s="2" customFormat="1" ht="21.75" customHeight="1">
      <c r="A598" s="39"/>
      <c r="B598" s="40"/>
      <c r="C598" s="247" t="s">
        <v>783</v>
      </c>
      <c r="D598" s="247" t="s">
        <v>168</v>
      </c>
      <c r="E598" s="248" t="s">
        <v>784</v>
      </c>
      <c r="F598" s="249" t="s">
        <v>785</v>
      </c>
      <c r="G598" s="250" t="s">
        <v>242</v>
      </c>
      <c r="H598" s="251">
        <v>10.15</v>
      </c>
      <c r="I598" s="252"/>
      <c r="J598" s="253">
        <f>ROUND(I598*H598,2)</f>
        <v>0</v>
      </c>
      <c r="K598" s="254"/>
      <c r="L598" s="45"/>
      <c r="M598" s="255" t="s">
        <v>1</v>
      </c>
      <c r="N598" s="256" t="s">
        <v>42</v>
      </c>
      <c r="O598" s="92"/>
      <c r="P598" s="257">
        <f>O598*H598</f>
        <v>0</v>
      </c>
      <c r="Q598" s="257">
        <v>0.012590000000000001</v>
      </c>
      <c r="R598" s="257">
        <f>Q598*H598</f>
        <v>0.1277885</v>
      </c>
      <c r="S598" s="257">
        <v>0</v>
      </c>
      <c r="T598" s="258">
        <f>S598*H598</f>
        <v>0</v>
      </c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R598" s="259" t="s">
        <v>304</v>
      </c>
      <c r="AT598" s="259" t="s">
        <v>168</v>
      </c>
      <c r="AU598" s="259" t="s">
        <v>85</v>
      </c>
      <c r="AY598" s="18" t="s">
        <v>166</v>
      </c>
      <c r="BE598" s="260">
        <f>IF(N598="základní",J598,0)</f>
        <v>0</v>
      </c>
      <c r="BF598" s="260">
        <f>IF(N598="snížená",J598,0)</f>
        <v>0</v>
      </c>
      <c r="BG598" s="260">
        <f>IF(N598="zákl. přenesená",J598,0)</f>
        <v>0</v>
      </c>
      <c r="BH598" s="260">
        <f>IF(N598="sníž. přenesená",J598,0)</f>
        <v>0</v>
      </c>
      <c r="BI598" s="260">
        <f>IF(N598="nulová",J598,0)</f>
        <v>0</v>
      </c>
      <c r="BJ598" s="18" t="s">
        <v>81</v>
      </c>
      <c r="BK598" s="260">
        <f>ROUND(I598*H598,2)</f>
        <v>0</v>
      </c>
      <c r="BL598" s="18" t="s">
        <v>304</v>
      </c>
      <c r="BM598" s="259" t="s">
        <v>786</v>
      </c>
    </row>
    <row r="599" s="14" customFormat="1">
      <c r="A599" s="14"/>
      <c r="B599" s="272"/>
      <c r="C599" s="273"/>
      <c r="D599" s="263" t="s">
        <v>174</v>
      </c>
      <c r="E599" s="274" t="s">
        <v>1</v>
      </c>
      <c r="F599" s="275" t="s">
        <v>787</v>
      </c>
      <c r="G599" s="273"/>
      <c r="H599" s="276">
        <v>10.15</v>
      </c>
      <c r="I599" s="277"/>
      <c r="J599" s="273"/>
      <c r="K599" s="273"/>
      <c r="L599" s="278"/>
      <c r="M599" s="279"/>
      <c r="N599" s="280"/>
      <c r="O599" s="280"/>
      <c r="P599" s="280"/>
      <c r="Q599" s="280"/>
      <c r="R599" s="280"/>
      <c r="S599" s="280"/>
      <c r="T599" s="28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82" t="s">
        <v>174</v>
      </c>
      <c r="AU599" s="282" t="s">
        <v>85</v>
      </c>
      <c r="AV599" s="14" t="s">
        <v>85</v>
      </c>
      <c r="AW599" s="14" t="s">
        <v>32</v>
      </c>
      <c r="AX599" s="14" t="s">
        <v>77</v>
      </c>
      <c r="AY599" s="282" t="s">
        <v>166</v>
      </c>
    </row>
    <row r="600" s="13" customFormat="1">
      <c r="A600" s="13"/>
      <c r="B600" s="261"/>
      <c r="C600" s="262"/>
      <c r="D600" s="263" t="s">
        <v>174</v>
      </c>
      <c r="E600" s="264" t="s">
        <v>1</v>
      </c>
      <c r="F600" s="265" t="s">
        <v>788</v>
      </c>
      <c r="G600" s="262"/>
      <c r="H600" s="264" t="s">
        <v>1</v>
      </c>
      <c r="I600" s="266"/>
      <c r="J600" s="262"/>
      <c r="K600" s="262"/>
      <c r="L600" s="267"/>
      <c r="M600" s="268"/>
      <c r="N600" s="269"/>
      <c r="O600" s="269"/>
      <c r="P600" s="269"/>
      <c r="Q600" s="269"/>
      <c r="R600" s="269"/>
      <c r="S600" s="269"/>
      <c r="T600" s="270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71" t="s">
        <v>174</v>
      </c>
      <c r="AU600" s="271" t="s">
        <v>85</v>
      </c>
      <c r="AV600" s="13" t="s">
        <v>81</v>
      </c>
      <c r="AW600" s="13" t="s">
        <v>32</v>
      </c>
      <c r="AX600" s="13" t="s">
        <v>77</v>
      </c>
      <c r="AY600" s="271" t="s">
        <v>166</v>
      </c>
    </row>
    <row r="601" s="15" customFormat="1">
      <c r="A601" s="15"/>
      <c r="B601" s="283"/>
      <c r="C601" s="284"/>
      <c r="D601" s="263" t="s">
        <v>174</v>
      </c>
      <c r="E601" s="285" t="s">
        <v>1</v>
      </c>
      <c r="F601" s="286" t="s">
        <v>177</v>
      </c>
      <c r="G601" s="284"/>
      <c r="H601" s="287">
        <v>10.15</v>
      </c>
      <c r="I601" s="288"/>
      <c r="J601" s="284"/>
      <c r="K601" s="284"/>
      <c r="L601" s="289"/>
      <c r="M601" s="290"/>
      <c r="N601" s="291"/>
      <c r="O601" s="291"/>
      <c r="P601" s="291"/>
      <c r="Q601" s="291"/>
      <c r="R601" s="291"/>
      <c r="S601" s="291"/>
      <c r="T601" s="292"/>
      <c r="U601" s="15"/>
      <c r="V601" s="15"/>
      <c r="W601" s="15"/>
      <c r="X601" s="15"/>
      <c r="Y601" s="15"/>
      <c r="Z601" s="15"/>
      <c r="AA601" s="15"/>
      <c r="AB601" s="15"/>
      <c r="AC601" s="15"/>
      <c r="AD601" s="15"/>
      <c r="AE601" s="15"/>
      <c r="AT601" s="293" t="s">
        <v>174</v>
      </c>
      <c r="AU601" s="293" t="s">
        <v>85</v>
      </c>
      <c r="AV601" s="15" t="s">
        <v>172</v>
      </c>
      <c r="AW601" s="15" t="s">
        <v>32</v>
      </c>
      <c r="AX601" s="15" t="s">
        <v>81</v>
      </c>
      <c r="AY601" s="293" t="s">
        <v>166</v>
      </c>
    </row>
    <row r="602" s="2" customFormat="1" ht="21.75" customHeight="1">
      <c r="A602" s="39"/>
      <c r="B602" s="40"/>
      <c r="C602" s="247" t="s">
        <v>789</v>
      </c>
      <c r="D602" s="247" t="s">
        <v>168</v>
      </c>
      <c r="E602" s="248" t="s">
        <v>790</v>
      </c>
      <c r="F602" s="249" t="s">
        <v>791</v>
      </c>
      <c r="G602" s="250" t="s">
        <v>242</v>
      </c>
      <c r="H602" s="251">
        <v>54.747999999999998</v>
      </c>
      <c r="I602" s="252"/>
      <c r="J602" s="253">
        <f>ROUND(I602*H602,2)</f>
        <v>0</v>
      </c>
      <c r="K602" s="254"/>
      <c r="L602" s="45"/>
      <c r="M602" s="255" t="s">
        <v>1</v>
      </c>
      <c r="N602" s="256" t="s">
        <v>42</v>
      </c>
      <c r="O602" s="92"/>
      <c r="P602" s="257">
        <f>O602*H602</f>
        <v>0</v>
      </c>
      <c r="Q602" s="257">
        <v>0.0025899999999999999</v>
      </c>
      <c r="R602" s="257">
        <f>Q602*H602</f>
        <v>0.14179731999999998</v>
      </c>
      <c r="S602" s="257">
        <v>0</v>
      </c>
      <c r="T602" s="258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59" t="s">
        <v>304</v>
      </c>
      <c r="AT602" s="259" t="s">
        <v>168</v>
      </c>
      <c r="AU602" s="259" t="s">
        <v>85</v>
      </c>
      <c r="AY602" s="18" t="s">
        <v>166</v>
      </c>
      <c r="BE602" s="260">
        <f>IF(N602="základní",J602,0)</f>
        <v>0</v>
      </c>
      <c r="BF602" s="260">
        <f>IF(N602="snížená",J602,0)</f>
        <v>0</v>
      </c>
      <c r="BG602" s="260">
        <f>IF(N602="zákl. přenesená",J602,0)</f>
        <v>0</v>
      </c>
      <c r="BH602" s="260">
        <f>IF(N602="sníž. přenesená",J602,0)</f>
        <v>0</v>
      </c>
      <c r="BI602" s="260">
        <f>IF(N602="nulová",J602,0)</f>
        <v>0</v>
      </c>
      <c r="BJ602" s="18" t="s">
        <v>81</v>
      </c>
      <c r="BK602" s="260">
        <f>ROUND(I602*H602,2)</f>
        <v>0</v>
      </c>
      <c r="BL602" s="18" t="s">
        <v>304</v>
      </c>
      <c r="BM602" s="259" t="s">
        <v>792</v>
      </c>
    </row>
    <row r="603" s="14" customFormat="1">
      <c r="A603" s="14"/>
      <c r="B603" s="272"/>
      <c r="C603" s="273"/>
      <c r="D603" s="263" t="s">
        <v>174</v>
      </c>
      <c r="E603" s="274" t="s">
        <v>1</v>
      </c>
      <c r="F603" s="275" t="s">
        <v>793</v>
      </c>
      <c r="G603" s="273"/>
      <c r="H603" s="276">
        <v>8.0999999999999996</v>
      </c>
      <c r="I603" s="277"/>
      <c r="J603" s="273"/>
      <c r="K603" s="273"/>
      <c r="L603" s="278"/>
      <c r="M603" s="279"/>
      <c r="N603" s="280"/>
      <c r="O603" s="280"/>
      <c r="P603" s="280"/>
      <c r="Q603" s="280"/>
      <c r="R603" s="280"/>
      <c r="S603" s="280"/>
      <c r="T603" s="281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82" t="s">
        <v>174</v>
      </c>
      <c r="AU603" s="282" t="s">
        <v>85</v>
      </c>
      <c r="AV603" s="14" t="s">
        <v>85</v>
      </c>
      <c r="AW603" s="14" t="s">
        <v>32</v>
      </c>
      <c r="AX603" s="14" t="s">
        <v>77</v>
      </c>
      <c r="AY603" s="282" t="s">
        <v>166</v>
      </c>
    </row>
    <row r="604" s="13" customFormat="1">
      <c r="A604" s="13"/>
      <c r="B604" s="261"/>
      <c r="C604" s="262"/>
      <c r="D604" s="263" t="s">
        <v>174</v>
      </c>
      <c r="E604" s="264" t="s">
        <v>1</v>
      </c>
      <c r="F604" s="265" t="s">
        <v>794</v>
      </c>
      <c r="G604" s="262"/>
      <c r="H604" s="264" t="s">
        <v>1</v>
      </c>
      <c r="I604" s="266"/>
      <c r="J604" s="262"/>
      <c r="K604" s="262"/>
      <c r="L604" s="267"/>
      <c r="M604" s="268"/>
      <c r="N604" s="269"/>
      <c r="O604" s="269"/>
      <c r="P604" s="269"/>
      <c r="Q604" s="269"/>
      <c r="R604" s="269"/>
      <c r="S604" s="269"/>
      <c r="T604" s="27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71" t="s">
        <v>174</v>
      </c>
      <c r="AU604" s="271" t="s">
        <v>85</v>
      </c>
      <c r="AV604" s="13" t="s">
        <v>81</v>
      </c>
      <c r="AW604" s="13" t="s">
        <v>32</v>
      </c>
      <c r="AX604" s="13" t="s">
        <v>77</v>
      </c>
      <c r="AY604" s="271" t="s">
        <v>166</v>
      </c>
    </row>
    <row r="605" s="14" customFormat="1">
      <c r="A605" s="14"/>
      <c r="B605" s="272"/>
      <c r="C605" s="273"/>
      <c r="D605" s="263" t="s">
        <v>174</v>
      </c>
      <c r="E605" s="274" t="s">
        <v>1</v>
      </c>
      <c r="F605" s="275" t="s">
        <v>795</v>
      </c>
      <c r="G605" s="273"/>
      <c r="H605" s="276">
        <v>46.648000000000003</v>
      </c>
      <c r="I605" s="277"/>
      <c r="J605" s="273"/>
      <c r="K605" s="273"/>
      <c r="L605" s="278"/>
      <c r="M605" s="279"/>
      <c r="N605" s="280"/>
      <c r="O605" s="280"/>
      <c r="P605" s="280"/>
      <c r="Q605" s="280"/>
      <c r="R605" s="280"/>
      <c r="S605" s="280"/>
      <c r="T605" s="281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82" t="s">
        <v>174</v>
      </c>
      <c r="AU605" s="282" t="s">
        <v>85</v>
      </c>
      <c r="AV605" s="14" t="s">
        <v>85</v>
      </c>
      <c r="AW605" s="14" t="s">
        <v>32</v>
      </c>
      <c r="AX605" s="14" t="s">
        <v>77</v>
      </c>
      <c r="AY605" s="282" t="s">
        <v>166</v>
      </c>
    </row>
    <row r="606" s="13" customFormat="1">
      <c r="A606" s="13"/>
      <c r="B606" s="261"/>
      <c r="C606" s="262"/>
      <c r="D606" s="263" t="s">
        <v>174</v>
      </c>
      <c r="E606" s="264" t="s">
        <v>1</v>
      </c>
      <c r="F606" s="265" t="s">
        <v>794</v>
      </c>
      <c r="G606" s="262"/>
      <c r="H606" s="264" t="s">
        <v>1</v>
      </c>
      <c r="I606" s="266"/>
      <c r="J606" s="262"/>
      <c r="K606" s="262"/>
      <c r="L606" s="267"/>
      <c r="M606" s="268"/>
      <c r="N606" s="269"/>
      <c r="O606" s="269"/>
      <c r="P606" s="269"/>
      <c r="Q606" s="269"/>
      <c r="R606" s="269"/>
      <c r="S606" s="269"/>
      <c r="T606" s="270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71" t="s">
        <v>174</v>
      </c>
      <c r="AU606" s="271" t="s">
        <v>85</v>
      </c>
      <c r="AV606" s="13" t="s">
        <v>81</v>
      </c>
      <c r="AW606" s="13" t="s">
        <v>32</v>
      </c>
      <c r="AX606" s="13" t="s">
        <v>77</v>
      </c>
      <c r="AY606" s="271" t="s">
        <v>166</v>
      </c>
    </row>
    <row r="607" s="15" customFormat="1">
      <c r="A607" s="15"/>
      <c r="B607" s="283"/>
      <c r="C607" s="284"/>
      <c r="D607" s="263" t="s">
        <v>174</v>
      </c>
      <c r="E607" s="285" t="s">
        <v>1</v>
      </c>
      <c r="F607" s="286" t="s">
        <v>177</v>
      </c>
      <c r="G607" s="284"/>
      <c r="H607" s="287">
        <v>54.748000000000005</v>
      </c>
      <c r="I607" s="288"/>
      <c r="J607" s="284"/>
      <c r="K607" s="284"/>
      <c r="L607" s="289"/>
      <c r="M607" s="290"/>
      <c r="N607" s="291"/>
      <c r="O607" s="291"/>
      <c r="P607" s="291"/>
      <c r="Q607" s="291"/>
      <c r="R607" s="291"/>
      <c r="S607" s="291"/>
      <c r="T607" s="292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93" t="s">
        <v>174</v>
      </c>
      <c r="AU607" s="293" t="s">
        <v>85</v>
      </c>
      <c r="AV607" s="15" t="s">
        <v>172</v>
      </c>
      <c r="AW607" s="15" t="s">
        <v>32</v>
      </c>
      <c r="AX607" s="15" t="s">
        <v>81</v>
      </c>
      <c r="AY607" s="293" t="s">
        <v>166</v>
      </c>
    </row>
    <row r="608" s="2" customFormat="1" ht="21.75" customHeight="1">
      <c r="A608" s="39"/>
      <c r="B608" s="40"/>
      <c r="C608" s="294" t="s">
        <v>796</v>
      </c>
      <c r="D608" s="294" t="s">
        <v>249</v>
      </c>
      <c r="E608" s="295" t="s">
        <v>797</v>
      </c>
      <c r="F608" s="296" t="s">
        <v>798</v>
      </c>
      <c r="G608" s="297" t="s">
        <v>242</v>
      </c>
      <c r="H608" s="298">
        <v>9.3149999999999995</v>
      </c>
      <c r="I608" s="299"/>
      <c r="J608" s="300">
        <f>ROUND(I608*H608,2)</f>
        <v>0</v>
      </c>
      <c r="K608" s="301"/>
      <c r="L608" s="302"/>
      <c r="M608" s="303" t="s">
        <v>1</v>
      </c>
      <c r="N608" s="304" t="s">
        <v>42</v>
      </c>
      <c r="O608" s="92"/>
      <c r="P608" s="257">
        <f>O608*H608</f>
        <v>0</v>
      </c>
      <c r="Q608" s="257">
        <v>0.0080000000000000002</v>
      </c>
      <c r="R608" s="257">
        <f>Q608*H608</f>
        <v>0.074520000000000003</v>
      </c>
      <c r="S608" s="257">
        <v>0</v>
      </c>
      <c r="T608" s="258">
        <f>S608*H608</f>
        <v>0</v>
      </c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R608" s="259" t="s">
        <v>404</v>
      </c>
      <c r="AT608" s="259" t="s">
        <v>249</v>
      </c>
      <c r="AU608" s="259" t="s">
        <v>85</v>
      </c>
      <c r="AY608" s="18" t="s">
        <v>166</v>
      </c>
      <c r="BE608" s="260">
        <f>IF(N608="základní",J608,0)</f>
        <v>0</v>
      </c>
      <c r="BF608" s="260">
        <f>IF(N608="snížená",J608,0)</f>
        <v>0</v>
      </c>
      <c r="BG608" s="260">
        <f>IF(N608="zákl. přenesená",J608,0)</f>
        <v>0</v>
      </c>
      <c r="BH608" s="260">
        <f>IF(N608="sníž. přenesená",J608,0)</f>
        <v>0</v>
      </c>
      <c r="BI608" s="260">
        <f>IF(N608="nulová",J608,0)</f>
        <v>0</v>
      </c>
      <c r="BJ608" s="18" t="s">
        <v>81</v>
      </c>
      <c r="BK608" s="260">
        <f>ROUND(I608*H608,2)</f>
        <v>0</v>
      </c>
      <c r="BL608" s="18" t="s">
        <v>304</v>
      </c>
      <c r="BM608" s="259" t="s">
        <v>799</v>
      </c>
    </row>
    <row r="609" s="14" customFormat="1">
      <c r="A609" s="14"/>
      <c r="B609" s="272"/>
      <c r="C609" s="273"/>
      <c r="D609" s="263" t="s">
        <v>174</v>
      </c>
      <c r="E609" s="274" t="s">
        <v>1</v>
      </c>
      <c r="F609" s="275" t="s">
        <v>800</v>
      </c>
      <c r="G609" s="273"/>
      <c r="H609" s="276">
        <v>9.3149999999999995</v>
      </c>
      <c r="I609" s="277"/>
      <c r="J609" s="273"/>
      <c r="K609" s="273"/>
      <c r="L609" s="278"/>
      <c r="M609" s="279"/>
      <c r="N609" s="280"/>
      <c r="O609" s="280"/>
      <c r="P609" s="280"/>
      <c r="Q609" s="280"/>
      <c r="R609" s="280"/>
      <c r="S609" s="280"/>
      <c r="T609" s="28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82" t="s">
        <v>174</v>
      </c>
      <c r="AU609" s="282" t="s">
        <v>85</v>
      </c>
      <c r="AV609" s="14" t="s">
        <v>85</v>
      </c>
      <c r="AW609" s="14" t="s">
        <v>32</v>
      </c>
      <c r="AX609" s="14" t="s">
        <v>81</v>
      </c>
      <c r="AY609" s="282" t="s">
        <v>166</v>
      </c>
    </row>
    <row r="610" s="13" customFormat="1">
      <c r="A610" s="13"/>
      <c r="B610" s="261"/>
      <c r="C610" s="262"/>
      <c r="D610" s="263" t="s">
        <v>174</v>
      </c>
      <c r="E610" s="264" t="s">
        <v>1</v>
      </c>
      <c r="F610" s="265" t="s">
        <v>801</v>
      </c>
      <c r="G610" s="262"/>
      <c r="H610" s="264" t="s">
        <v>1</v>
      </c>
      <c r="I610" s="266"/>
      <c r="J610" s="262"/>
      <c r="K610" s="262"/>
      <c r="L610" s="267"/>
      <c r="M610" s="268"/>
      <c r="N610" s="269"/>
      <c r="O610" s="269"/>
      <c r="P610" s="269"/>
      <c r="Q610" s="269"/>
      <c r="R610" s="269"/>
      <c r="S610" s="269"/>
      <c r="T610" s="270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71" t="s">
        <v>174</v>
      </c>
      <c r="AU610" s="271" t="s">
        <v>85</v>
      </c>
      <c r="AV610" s="13" t="s">
        <v>81</v>
      </c>
      <c r="AW610" s="13" t="s">
        <v>32</v>
      </c>
      <c r="AX610" s="13" t="s">
        <v>77</v>
      </c>
      <c r="AY610" s="271" t="s">
        <v>166</v>
      </c>
    </row>
    <row r="611" s="2" customFormat="1" ht="21.75" customHeight="1">
      <c r="A611" s="39"/>
      <c r="B611" s="40"/>
      <c r="C611" s="294" t="s">
        <v>802</v>
      </c>
      <c r="D611" s="294" t="s">
        <v>249</v>
      </c>
      <c r="E611" s="295" t="s">
        <v>803</v>
      </c>
      <c r="F611" s="296" t="s">
        <v>804</v>
      </c>
      <c r="G611" s="297" t="s">
        <v>242</v>
      </c>
      <c r="H611" s="298">
        <v>53.645000000000003</v>
      </c>
      <c r="I611" s="299"/>
      <c r="J611" s="300">
        <f>ROUND(I611*H611,2)</f>
        <v>0</v>
      </c>
      <c r="K611" s="301"/>
      <c r="L611" s="302"/>
      <c r="M611" s="303" t="s">
        <v>1</v>
      </c>
      <c r="N611" s="304" t="s">
        <v>42</v>
      </c>
      <c r="O611" s="92"/>
      <c r="P611" s="257">
        <f>O611*H611</f>
        <v>0</v>
      </c>
      <c r="Q611" s="257">
        <v>0.0080000000000000002</v>
      </c>
      <c r="R611" s="257">
        <f>Q611*H611</f>
        <v>0.42916000000000004</v>
      </c>
      <c r="S611" s="257">
        <v>0</v>
      </c>
      <c r="T611" s="258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59" t="s">
        <v>404</v>
      </c>
      <c r="AT611" s="259" t="s">
        <v>249</v>
      </c>
      <c r="AU611" s="259" t="s">
        <v>85</v>
      </c>
      <c r="AY611" s="18" t="s">
        <v>166</v>
      </c>
      <c r="BE611" s="260">
        <f>IF(N611="základní",J611,0)</f>
        <v>0</v>
      </c>
      <c r="BF611" s="260">
        <f>IF(N611="snížená",J611,0)</f>
        <v>0</v>
      </c>
      <c r="BG611" s="260">
        <f>IF(N611="zákl. přenesená",J611,0)</f>
        <v>0</v>
      </c>
      <c r="BH611" s="260">
        <f>IF(N611="sníž. přenesená",J611,0)</f>
        <v>0</v>
      </c>
      <c r="BI611" s="260">
        <f>IF(N611="nulová",J611,0)</f>
        <v>0</v>
      </c>
      <c r="BJ611" s="18" t="s">
        <v>81</v>
      </c>
      <c r="BK611" s="260">
        <f>ROUND(I611*H611,2)</f>
        <v>0</v>
      </c>
      <c r="BL611" s="18" t="s">
        <v>304</v>
      </c>
      <c r="BM611" s="259" t="s">
        <v>805</v>
      </c>
    </row>
    <row r="612" s="14" customFormat="1">
      <c r="A612" s="14"/>
      <c r="B612" s="272"/>
      <c r="C612" s="273"/>
      <c r="D612" s="263" t="s">
        <v>174</v>
      </c>
      <c r="E612" s="274" t="s">
        <v>1</v>
      </c>
      <c r="F612" s="275" t="s">
        <v>806</v>
      </c>
      <c r="G612" s="273"/>
      <c r="H612" s="276">
        <v>53.645000000000003</v>
      </c>
      <c r="I612" s="277"/>
      <c r="J612" s="273"/>
      <c r="K612" s="273"/>
      <c r="L612" s="278"/>
      <c r="M612" s="279"/>
      <c r="N612" s="280"/>
      <c r="O612" s="280"/>
      <c r="P612" s="280"/>
      <c r="Q612" s="280"/>
      <c r="R612" s="280"/>
      <c r="S612" s="280"/>
      <c r="T612" s="28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82" t="s">
        <v>174</v>
      </c>
      <c r="AU612" s="282" t="s">
        <v>85</v>
      </c>
      <c r="AV612" s="14" t="s">
        <v>85</v>
      </c>
      <c r="AW612" s="14" t="s">
        <v>32</v>
      </c>
      <c r="AX612" s="14" t="s">
        <v>81</v>
      </c>
      <c r="AY612" s="282" t="s">
        <v>166</v>
      </c>
    </row>
    <row r="613" s="13" customFormat="1">
      <c r="A613" s="13"/>
      <c r="B613" s="261"/>
      <c r="C613" s="262"/>
      <c r="D613" s="263" t="s">
        <v>174</v>
      </c>
      <c r="E613" s="264" t="s">
        <v>1</v>
      </c>
      <c r="F613" s="265" t="s">
        <v>807</v>
      </c>
      <c r="G613" s="262"/>
      <c r="H613" s="264" t="s">
        <v>1</v>
      </c>
      <c r="I613" s="266"/>
      <c r="J613" s="262"/>
      <c r="K613" s="262"/>
      <c r="L613" s="267"/>
      <c r="M613" s="268"/>
      <c r="N613" s="269"/>
      <c r="O613" s="269"/>
      <c r="P613" s="269"/>
      <c r="Q613" s="269"/>
      <c r="R613" s="269"/>
      <c r="S613" s="269"/>
      <c r="T613" s="270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71" t="s">
        <v>174</v>
      </c>
      <c r="AU613" s="271" t="s">
        <v>85</v>
      </c>
      <c r="AV613" s="13" t="s">
        <v>81</v>
      </c>
      <c r="AW613" s="13" t="s">
        <v>32</v>
      </c>
      <c r="AX613" s="13" t="s">
        <v>77</v>
      </c>
      <c r="AY613" s="271" t="s">
        <v>166</v>
      </c>
    </row>
    <row r="614" s="2" customFormat="1" ht="21.75" customHeight="1">
      <c r="A614" s="39"/>
      <c r="B614" s="40"/>
      <c r="C614" s="247" t="s">
        <v>808</v>
      </c>
      <c r="D614" s="247" t="s">
        <v>168</v>
      </c>
      <c r="E614" s="248" t="s">
        <v>809</v>
      </c>
      <c r="F614" s="249" t="s">
        <v>810</v>
      </c>
      <c r="G614" s="250" t="s">
        <v>242</v>
      </c>
      <c r="H614" s="251">
        <v>5.2000000000000002</v>
      </c>
      <c r="I614" s="252"/>
      <c r="J614" s="253">
        <f>ROUND(I614*H614,2)</f>
        <v>0</v>
      </c>
      <c r="K614" s="254"/>
      <c r="L614" s="45"/>
      <c r="M614" s="255" t="s">
        <v>1</v>
      </c>
      <c r="N614" s="256" t="s">
        <v>42</v>
      </c>
      <c r="O614" s="92"/>
      <c r="P614" s="257">
        <f>O614*H614</f>
        <v>0</v>
      </c>
      <c r="Q614" s="257">
        <v>0.021180000000000001</v>
      </c>
      <c r="R614" s="257">
        <f>Q614*H614</f>
        <v>0.11013600000000001</v>
      </c>
      <c r="S614" s="257">
        <v>0</v>
      </c>
      <c r="T614" s="258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59" t="s">
        <v>304</v>
      </c>
      <c r="AT614" s="259" t="s">
        <v>168</v>
      </c>
      <c r="AU614" s="259" t="s">
        <v>85</v>
      </c>
      <c r="AY614" s="18" t="s">
        <v>166</v>
      </c>
      <c r="BE614" s="260">
        <f>IF(N614="základní",J614,0)</f>
        <v>0</v>
      </c>
      <c r="BF614" s="260">
        <f>IF(N614="snížená",J614,0)</f>
        <v>0</v>
      </c>
      <c r="BG614" s="260">
        <f>IF(N614="zákl. přenesená",J614,0)</f>
        <v>0</v>
      </c>
      <c r="BH614" s="260">
        <f>IF(N614="sníž. přenesená",J614,0)</f>
        <v>0</v>
      </c>
      <c r="BI614" s="260">
        <f>IF(N614="nulová",J614,0)</f>
        <v>0</v>
      </c>
      <c r="BJ614" s="18" t="s">
        <v>81</v>
      </c>
      <c r="BK614" s="260">
        <f>ROUND(I614*H614,2)</f>
        <v>0</v>
      </c>
      <c r="BL614" s="18" t="s">
        <v>304</v>
      </c>
      <c r="BM614" s="259" t="s">
        <v>811</v>
      </c>
    </row>
    <row r="615" s="14" customFormat="1">
      <c r="A615" s="14"/>
      <c r="B615" s="272"/>
      <c r="C615" s="273"/>
      <c r="D615" s="263" t="s">
        <v>174</v>
      </c>
      <c r="E615" s="274" t="s">
        <v>1</v>
      </c>
      <c r="F615" s="275" t="s">
        <v>812</v>
      </c>
      <c r="G615" s="273"/>
      <c r="H615" s="276">
        <v>5.2000000000000002</v>
      </c>
      <c r="I615" s="277"/>
      <c r="J615" s="273"/>
      <c r="K615" s="273"/>
      <c r="L615" s="278"/>
      <c r="M615" s="279"/>
      <c r="N615" s="280"/>
      <c r="O615" s="280"/>
      <c r="P615" s="280"/>
      <c r="Q615" s="280"/>
      <c r="R615" s="280"/>
      <c r="S615" s="280"/>
      <c r="T615" s="281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82" t="s">
        <v>174</v>
      </c>
      <c r="AU615" s="282" t="s">
        <v>85</v>
      </c>
      <c r="AV615" s="14" t="s">
        <v>85</v>
      </c>
      <c r="AW615" s="14" t="s">
        <v>32</v>
      </c>
      <c r="AX615" s="14" t="s">
        <v>77</v>
      </c>
      <c r="AY615" s="282" t="s">
        <v>166</v>
      </c>
    </row>
    <row r="616" s="15" customFormat="1">
      <c r="A616" s="15"/>
      <c r="B616" s="283"/>
      <c r="C616" s="284"/>
      <c r="D616" s="263" t="s">
        <v>174</v>
      </c>
      <c r="E616" s="285" t="s">
        <v>1</v>
      </c>
      <c r="F616" s="286" t="s">
        <v>177</v>
      </c>
      <c r="G616" s="284"/>
      <c r="H616" s="287">
        <v>5.2000000000000002</v>
      </c>
      <c r="I616" s="288"/>
      <c r="J616" s="284"/>
      <c r="K616" s="284"/>
      <c r="L616" s="289"/>
      <c r="M616" s="290"/>
      <c r="N616" s="291"/>
      <c r="O616" s="291"/>
      <c r="P616" s="291"/>
      <c r="Q616" s="291"/>
      <c r="R616" s="291"/>
      <c r="S616" s="291"/>
      <c r="T616" s="292"/>
      <c r="U616" s="15"/>
      <c r="V616" s="15"/>
      <c r="W616" s="15"/>
      <c r="X616" s="15"/>
      <c r="Y616" s="15"/>
      <c r="Z616" s="15"/>
      <c r="AA616" s="15"/>
      <c r="AB616" s="15"/>
      <c r="AC616" s="15"/>
      <c r="AD616" s="15"/>
      <c r="AE616" s="15"/>
      <c r="AT616" s="293" t="s">
        <v>174</v>
      </c>
      <c r="AU616" s="293" t="s">
        <v>85</v>
      </c>
      <c r="AV616" s="15" t="s">
        <v>172</v>
      </c>
      <c r="AW616" s="15" t="s">
        <v>32</v>
      </c>
      <c r="AX616" s="15" t="s">
        <v>81</v>
      </c>
      <c r="AY616" s="293" t="s">
        <v>166</v>
      </c>
    </row>
    <row r="617" s="2" customFormat="1" ht="21.75" customHeight="1">
      <c r="A617" s="39"/>
      <c r="B617" s="40"/>
      <c r="C617" s="247" t="s">
        <v>813</v>
      </c>
      <c r="D617" s="247" t="s">
        <v>168</v>
      </c>
      <c r="E617" s="248" t="s">
        <v>814</v>
      </c>
      <c r="F617" s="249" t="s">
        <v>815</v>
      </c>
      <c r="G617" s="250" t="s">
        <v>242</v>
      </c>
      <c r="H617" s="251">
        <v>15.6</v>
      </c>
      <c r="I617" s="252"/>
      <c r="J617" s="253">
        <f>ROUND(I617*H617,2)</f>
        <v>0</v>
      </c>
      <c r="K617" s="254"/>
      <c r="L617" s="45"/>
      <c r="M617" s="255" t="s">
        <v>1</v>
      </c>
      <c r="N617" s="256" t="s">
        <v>42</v>
      </c>
      <c r="O617" s="92"/>
      <c r="P617" s="257">
        <f>O617*H617</f>
        <v>0</v>
      </c>
      <c r="Q617" s="257">
        <v>0.021180000000000001</v>
      </c>
      <c r="R617" s="257">
        <f>Q617*H617</f>
        <v>0.33040799999999998</v>
      </c>
      <c r="S617" s="257">
        <v>0</v>
      </c>
      <c r="T617" s="258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59" t="s">
        <v>304</v>
      </c>
      <c r="AT617" s="259" t="s">
        <v>168</v>
      </c>
      <c r="AU617" s="259" t="s">
        <v>85</v>
      </c>
      <c r="AY617" s="18" t="s">
        <v>166</v>
      </c>
      <c r="BE617" s="260">
        <f>IF(N617="základní",J617,0)</f>
        <v>0</v>
      </c>
      <c r="BF617" s="260">
        <f>IF(N617="snížená",J617,0)</f>
        <v>0</v>
      </c>
      <c r="BG617" s="260">
        <f>IF(N617="zákl. přenesená",J617,0)</f>
        <v>0</v>
      </c>
      <c r="BH617" s="260">
        <f>IF(N617="sníž. přenesená",J617,0)</f>
        <v>0</v>
      </c>
      <c r="BI617" s="260">
        <f>IF(N617="nulová",J617,0)</f>
        <v>0</v>
      </c>
      <c r="BJ617" s="18" t="s">
        <v>81</v>
      </c>
      <c r="BK617" s="260">
        <f>ROUND(I617*H617,2)</f>
        <v>0</v>
      </c>
      <c r="BL617" s="18" t="s">
        <v>304</v>
      </c>
      <c r="BM617" s="259" t="s">
        <v>816</v>
      </c>
    </row>
    <row r="618" s="14" customFormat="1">
      <c r="A618" s="14"/>
      <c r="B618" s="272"/>
      <c r="C618" s="273"/>
      <c r="D618" s="263" t="s">
        <v>174</v>
      </c>
      <c r="E618" s="274" t="s">
        <v>1</v>
      </c>
      <c r="F618" s="275" t="s">
        <v>817</v>
      </c>
      <c r="G618" s="273"/>
      <c r="H618" s="276">
        <v>15.6</v>
      </c>
      <c r="I618" s="277"/>
      <c r="J618" s="273"/>
      <c r="K618" s="273"/>
      <c r="L618" s="278"/>
      <c r="M618" s="279"/>
      <c r="N618" s="280"/>
      <c r="O618" s="280"/>
      <c r="P618" s="280"/>
      <c r="Q618" s="280"/>
      <c r="R618" s="280"/>
      <c r="S618" s="280"/>
      <c r="T618" s="281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82" t="s">
        <v>174</v>
      </c>
      <c r="AU618" s="282" t="s">
        <v>85</v>
      </c>
      <c r="AV618" s="14" t="s">
        <v>85</v>
      </c>
      <c r="AW618" s="14" t="s">
        <v>32</v>
      </c>
      <c r="AX618" s="14" t="s">
        <v>77</v>
      </c>
      <c r="AY618" s="282" t="s">
        <v>166</v>
      </c>
    </row>
    <row r="619" s="15" customFormat="1">
      <c r="A619" s="15"/>
      <c r="B619" s="283"/>
      <c r="C619" s="284"/>
      <c r="D619" s="263" t="s">
        <v>174</v>
      </c>
      <c r="E619" s="285" t="s">
        <v>1</v>
      </c>
      <c r="F619" s="286" t="s">
        <v>177</v>
      </c>
      <c r="G619" s="284"/>
      <c r="H619" s="287">
        <v>15.6</v>
      </c>
      <c r="I619" s="288"/>
      <c r="J619" s="284"/>
      <c r="K619" s="284"/>
      <c r="L619" s="289"/>
      <c r="M619" s="290"/>
      <c r="N619" s="291"/>
      <c r="O619" s="291"/>
      <c r="P619" s="291"/>
      <c r="Q619" s="291"/>
      <c r="R619" s="291"/>
      <c r="S619" s="291"/>
      <c r="T619" s="292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93" t="s">
        <v>174</v>
      </c>
      <c r="AU619" s="293" t="s">
        <v>85</v>
      </c>
      <c r="AV619" s="15" t="s">
        <v>172</v>
      </c>
      <c r="AW619" s="15" t="s">
        <v>32</v>
      </c>
      <c r="AX619" s="15" t="s">
        <v>81</v>
      </c>
      <c r="AY619" s="293" t="s">
        <v>166</v>
      </c>
    </row>
    <row r="620" s="2" customFormat="1" ht="21.75" customHeight="1">
      <c r="A620" s="39"/>
      <c r="B620" s="40"/>
      <c r="C620" s="247" t="s">
        <v>818</v>
      </c>
      <c r="D620" s="247" t="s">
        <v>168</v>
      </c>
      <c r="E620" s="248" t="s">
        <v>819</v>
      </c>
      <c r="F620" s="249" t="s">
        <v>820</v>
      </c>
      <c r="G620" s="250" t="s">
        <v>200</v>
      </c>
      <c r="H620" s="251">
        <v>2.5680000000000001</v>
      </c>
      <c r="I620" s="252"/>
      <c r="J620" s="253">
        <f>ROUND(I620*H620,2)</f>
        <v>0</v>
      </c>
      <c r="K620" s="254"/>
      <c r="L620" s="45"/>
      <c r="M620" s="255" t="s">
        <v>1</v>
      </c>
      <c r="N620" s="256" t="s">
        <v>42</v>
      </c>
      <c r="O620" s="92"/>
      <c r="P620" s="257">
        <f>O620*H620</f>
        <v>0</v>
      </c>
      <c r="Q620" s="257">
        <v>0</v>
      </c>
      <c r="R620" s="257">
        <f>Q620*H620</f>
        <v>0</v>
      </c>
      <c r="S620" s="257">
        <v>0</v>
      </c>
      <c r="T620" s="258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59" t="s">
        <v>172</v>
      </c>
      <c r="AT620" s="259" t="s">
        <v>168</v>
      </c>
      <c r="AU620" s="259" t="s">
        <v>85</v>
      </c>
      <c r="AY620" s="18" t="s">
        <v>166</v>
      </c>
      <c r="BE620" s="260">
        <f>IF(N620="základní",J620,0)</f>
        <v>0</v>
      </c>
      <c r="BF620" s="260">
        <f>IF(N620="snížená",J620,0)</f>
        <v>0</v>
      </c>
      <c r="BG620" s="260">
        <f>IF(N620="zákl. přenesená",J620,0)</f>
        <v>0</v>
      </c>
      <c r="BH620" s="260">
        <f>IF(N620="sníž. přenesená",J620,0)</f>
        <v>0</v>
      </c>
      <c r="BI620" s="260">
        <f>IF(N620="nulová",J620,0)</f>
        <v>0</v>
      </c>
      <c r="BJ620" s="18" t="s">
        <v>81</v>
      </c>
      <c r="BK620" s="260">
        <f>ROUND(I620*H620,2)</f>
        <v>0</v>
      </c>
      <c r="BL620" s="18" t="s">
        <v>172</v>
      </c>
      <c r="BM620" s="259" t="s">
        <v>821</v>
      </c>
    </row>
    <row r="621" s="12" customFormat="1" ht="20.88" customHeight="1">
      <c r="A621" s="12"/>
      <c r="B621" s="231"/>
      <c r="C621" s="232"/>
      <c r="D621" s="233" t="s">
        <v>76</v>
      </c>
      <c r="E621" s="245" t="s">
        <v>822</v>
      </c>
      <c r="F621" s="245" t="s">
        <v>823</v>
      </c>
      <c r="G621" s="232"/>
      <c r="H621" s="232"/>
      <c r="I621" s="235"/>
      <c r="J621" s="246">
        <f>BK621</f>
        <v>0</v>
      </c>
      <c r="K621" s="232"/>
      <c r="L621" s="237"/>
      <c r="M621" s="238"/>
      <c r="N621" s="239"/>
      <c r="O621" s="239"/>
      <c r="P621" s="240">
        <f>SUM(P622:P628)</f>
        <v>0</v>
      </c>
      <c r="Q621" s="239"/>
      <c r="R621" s="240">
        <f>SUM(R622:R628)</f>
        <v>0</v>
      </c>
      <c r="S621" s="239"/>
      <c r="T621" s="241">
        <f>SUM(T622:T628)</f>
        <v>0</v>
      </c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R621" s="242" t="s">
        <v>81</v>
      </c>
      <c r="AT621" s="243" t="s">
        <v>76</v>
      </c>
      <c r="AU621" s="243" t="s">
        <v>85</v>
      </c>
      <c r="AY621" s="242" t="s">
        <v>166</v>
      </c>
      <c r="BK621" s="244">
        <f>SUM(BK622:BK628)</f>
        <v>0</v>
      </c>
    </row>
    <row r="622" s="2" customFormat="1" ht="33" customHeight="1">
      <c r="A622" s="39"/>
      <c r="B622" s="40"/>
      <c r="C622" s="247" t="s">
        <v>824</v>
      </c>
      <c r="D622" s="247" t="s">
        <v>168</v>
      </c>
      <c r="E622" s="248" t="s">
        <v>825</v>
      </c>
      <c r="F622" s="249" t="s">
        <v>826</v>
      </c>
      <c r="G622" s="250" t="s">
        <v>297</v>
      </c>
      <c r="H622" s="251">
        <v>1</v>
      </c>
      <c r="I622" s="252"/>
      <c r="J622" s="253">
        <f>ROUND(I622*H622,2)</f>
        <v>0</v>
      </c>
      <c r="K622" s="254"/>
      <c r="L622" s="45"/>
      <c r="M622" s="255" t="s">
        <v>1</v>
      </c>
      <c r="N622" s="256" t="s">
        <v>42</v>
      </c>
      <c r="O622" s="92"/>
      <c r="P622" s="257">
        <f>O622*H622</f>
        <v>0</v>
      </c>
      <c r="Q622" s="257">
        <v>0</v>
      </c>
      <c r="R622" s="257">
        <f>Q622*H622</f>
        <v>0</v>
      </c>
      <c r="S622" s="257">
        <v>0</v>
      </c>
      <c r="T622" s="258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59" t="s">
        <v>172</v>
      </c>
      <c r="AT622" s="259" t="s">
        <v>168</v>
      </c>
      <c r="AU622" s="259" t="s">
        <v>93</v>
      </c>
      <c r="AY622" s="18" t="s">
        <v>166</v>
      </c>
      <c r="BE622" s="260">
        <f>IF(N622="základní",J622,0)</f>
        <v>0</v>
      </c>
      <c r="BF622" s="260">
        <f>IF(N622="snížená",J622,0)</f>
        <v>0</v>
      </c>
      <c r="BG622" s="260">
        <f>IF(N622="zákl. přenesená",J622,0)</f>
        <v>0</v>
      </c>
      <c r="BH622" s="260">
        <f>IF(N622="sníž. přenesená",J622,0)</f>
        <v>0</v>
      </c>
      <c r="BI622" s="260">
        <f>IF(N622="nulová",J622,0)</f>
        <v>0</v>
      </c>
      <c r="BJ622" s="18" t="s">
        <v>81</v>
      </c>
      <c r="BK622" s="260">
        <f>ROUND(I622*H622,2)</f>
        <v>0</v>
      </c>
      <c r="BL622" s="18" t="s">
        <v>172</v>
      </c>
      <c r="BM622" s="259" t="s">
        <v>827</v>
      </c>
    </row>
    <row r="623" s="2" customFormat="1" ht="33" customHeight="1">
      <c r="A623" s="39"/>
      <c r="B623" s="40"/>
      <c r="C623" s="247" t="s">
        <v>828</v>
      </c>
      <c r="D623" s="247" t="s">
        <v>168</v>
      </c>
      <c r="E623" s="248" t="s">
        <v>829</v>
      </c>
      <c r="F623" s="249" t="s">
        <v>830</v>
      </c>
      <c r="G623" s="250" t="s">
        <v>297</v>
      </c>
      <c r="H623" s="251">
        <v>2</v>
      </c>
      <c r="I623" s="252"/>
      <c r="J623" s="253">
        <f>ROUND(I623*H623,2)</f>
        <v>0</v>
      </c>
      <c r="K623" s="254"/>
      <c r="L623" s="45"/>
      <c r="M623" s="255" t="s">
        <v>1</v>
      </c>
      <c r="N623" s="256" t="s">
        <v>42</v>
      </c>
      <c r="O623" s="92"/>
      <c r="P623" s="257">
        <f>O623*H623</f>
        <v>0</v>
      </c>
      <c r="Q623" s="257">
        <v>0</v>
      </c>
      <c r="R623" s="257">
        <f>Q623*H623</f>
        <v>0</v>
      </c>
      <c r="S623" s="257">
        <v>0</v>
      </c>
      <c r="T623" s="258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59" t="s">
        <v>172</v>
      </c>
      <c r="AT623" s="259" t="s">
        <v>168</v>
      </c>
      <c r="AU623" s="259" t="s">
        <v>93</v>
      </c>
      <c r="AY623" s="18" t="s">
        <v>166</v>
      </c>
      <c r="BE623" s="260">
        <f>IF(N623="základní",J623,0)</f>
        <v>0</v>
      </c>
      <c r="BF623" s="260">
        <f>IF(N623="snížená",J623,0)</f>
        <v>0</v>
      </c>
      <c r="BG623" s="260">
        <f>IF(N623="zákl. přenesená",J623,0)</f>
        <v>0</v>
      </c>
      <c r="BH623" s="260">
        <f>IF(N623="sníž. přenesená",J623,0)</f>
        <v>0</v>
      </c>
      <c r="BI623" s="260">
        <f>IF(N623="nulová",J623,0)</f>
        <v>0</v>
      </c>
      <c r="BJ623" s="18" t="s">
        <v>81</v>
      </c>
      <c r="BK623" s="260">
        <f>ROUND(I623*H623,2)</f>
        <v>0</v>
      </c>
      <c r="BL623" s="18" t="s">
        <v>172</v>
      </c>
      <c r="BM623" s="259" t="s">
        <v>831</v>
      </c>
    </row>
    <row r="624" s="2" customFormat="1" ht="33" customHeight="1">
      <c r="A624" s="39"/>
      <c r="B624" s="40"/>
      <c r="C624" s="247" t="s">
        <v>832</v>
      </c>
      <c r="D624" s="247" t="s">
        <v>168</v>
      </c>
      <c r="E624" s="248" t="s">
        <v>833</v>
      </c>
      <c r="F624" s="249" t="s">
        <v>834</v>
      </c>
      <c r="G624" s="250" t="s">
        <v>297</v>
      </c>
      <c r="H624" s="251">
        <v>1</v>
      </c>
      <c r="I624" s="252"/>
      <c r="J624" s="253">
        <f>ROUND(I624*H624,2)</f>
        <v>0</v>
      </c>
      <c r="K624" s="254"/>
      <c r="L624" s="45"/>
      <c r="M624" s="255" t="s">
        <v>1</v>
      </c>
      <c r="N624" s="256" t="s">
        <v>42</v>
      </c>
      <c r="O624" s="92"/>
      <c r="P624" s="257">
        <f>O624*H624</f>
        <v>0</v>
      </c>
      <c r="Q624" s="257">
        <v>0</v>
      </c>
      <c r="R624" s="257">
        <f>Q624*H624</f>
        <v>0</v>
      </c>
      <c r="S624" s="257">
        <v>0</v>
      </c>
      <c r="T624" s="258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59" t="s">
        <v>172</v>
      </c>
      <c r="AT624" s="259" t="s">
        <v>168</v>
      </c>
      <c r="AU624" s="259" t="s">
        <v>93</v>
      </c>
      <c r="AY624" s="18" t="s">
        <v>166</v>
      </c>
      <c r="BE624" s="260">
        <f>IF(N624="základní",J624,0)</f>
        <v>0</v>
      </c>
      <c r="BF624" s="260">
        <f>IF(N624="snížená",J624,0)</f>
        <v>0</v>
      </c>
      <c r="BG624" s="260">
        <f>IF(N624="zákl. přenesená",J624,0)</f>
        <v>0</v>
      </c>
      <c r="BH624" s="260">
        <f>IF(N624="sníž. přenesená",J624,0)</f>
        <v>0</v>
      </c>
      <c r="BI624" s="260">
        <f>IF(N624="nulová",J624,0)</f>
        <v>0</v>
      </c>
      <c r="BJ624" s="18" t="s">
        <v>81</v>
      </c>
      <c r="BK624" s="260">
        <f>ROUND(I624*H624,2)</f>
        <v>0</v>
      </c>
      <c r="BL624" s="18" t="s">
        <v>172</v>
      </c>
      <c r="BM624" s="259" t="s">
        <v>835</v>
      </c>
    </row>
    <row r="625" s="2" customFormat="1" ht="33" customHeight="1">
      <c r="A625" s="39"/>
      <c r="B625" s="40"/>
      <c r="C625" s="247" t="s">
        <v>836</v>
      </c>
      <c r="D625" s="247" t="s">
        <v>168</v>
      </c>
      <c r="E625" s="248" t="s">
        <v>837</v>
      </c>
      <c r="F625" s="249" t="s">
        <v>838</v>
      </c>
      <c r="G625" s="250" t="s">
        <v>297</v>
      </c>
      <c r="H625" s="251">
        <v>3</v>
      </c>
      <c r="I625" s="252"/>
      <c r="J625" s="253">
        <f>ROUND(I625*H625,2)</f>
        <v>0</v>
      </c>
      <c r="K625" s="254"/>
      <c r="L625" s="45"/>
      <c r="M625" s="255" t="s">
        <v>1</v>
      </c>
      <c r="N625" s="256" t="s">
        <v>42</v>
      </c>
      <c r="O625" s="92"/>
      <c r="P625" s="257">
        <f>O625*H625</f>
        <v>0</v>
      </c>
      <c r="Q625" s="257">
        <v>0</v>
      </c>
      <c r="R625" s="257">
        <f>Q625*H625</f>
        <v>0</v>
      </c>
      <c r="S625" s="257">
        <v>0</v>
      </c>
      <c r="T625" s="258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59" t="s">
        <v>172</v>
      </c>
      <c r="AT625" s="259" t="s">
        <v>168</v>
      </c>
      <c r="AU625" s="259" t="s">
        <v>93</v>
      </c>
      <c r="AY625" s="18" t="s">
        <v>166</v>
      </c>
      <c r="BE625" s="260">
        <f>IF(N625="základní",J625,0)</f>
        <v>0</v>
      </c>
      <c r="BF625" s="260">
        <f>IF(N625="snížená",J625,0)</f>
        <v>0</v>
      </c>
      <c r="BG625" s="260">
        <f>IF(N625="zákl. přenesená",J625,0)</f>
        <v>0</v>
      </c>
      <c r="BH625" s="260">
        <f>IF(N625="sníž. přenesená",J625,0)</f>
        <v>0</v>
      </c>
      <c r="BI625" s="260">
        <f>IF(N625="nulová",J625,0)</f>
        <v>0</v>
      </c>
      <c r="BJ625" s="18" t="s">
        <v>81</v>
      </c>
      <c r="BK625" s="260">
        <f>ROUND(I625*H625,2)</f>
        <v>0</v>
      </c>
      <c r="BL625" s="18" t="s">
        <v>172</v>
      </c>
      <c r="BM625" s="259" t="s">
        <v>839</v>
      </c>
    </row>
    <row r="626" s="2" customFormat="1" ht="33" customHeight="1">
      <c r="A626" s="39"/>
      <c r="B626" s="40"/>
      <c r="C626" s="247" t="s">
        <v>840</v>
      </c>
      <c r="D626" s="247" t="s">
        <v>168</v>
      </c>
      <c r="E626" s="248" t="s">
        <v>841</v>
      </c>
      <c r="F626" s="249" t="s">
        <v>842</v>
      </c>
      <c r="G626" s="250" t="s">
        <v>297</v>
      </c>
      <c r="H626" s="251">
        <v>3</v>
      </c>
      <c r="I626" s="252"/>
      <c r="J626" s="253">
        <f>ROUND(I626*H626,2)</f>
        <v>0</v>
      </c>
      <c r="K626" s="254"/>
      <c r="L626" s="45"/>
      <c r="M626" s="255" t="s">
        <v>1</v>
      </c>
      <c r="N626" s="256" t="s">
        <v>42</v>
      </c>
      <c r="O626" s="92"/>
      <c r="P626" s="257">
        <f>O626*H626</f>
        <v>0</v>
      </c>
      <c r="Q626" s="257">
        <v>0</v>
      </c>
      <c r="R626" s="257">
        <f>Q626*H626</f>
        <v>0</v>
      </c>
      <c r="S626" s="257">
        <v>0</v>
      </c>
      <c r="T626" s="258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59" t="s">
        <v>172</v>
      </c>
      <c r="AT626" s="259" t="s">
        <v>168</v>
      </c>
      <c r="AU626" s="259" t="s">
        <v>93</v>
      </c>
      <c r="AY626" s="18" t="s">
        <v>166</v>
      </c>
      <c r="BE626" s="260">
        <f>IF(N626="základní",J626,0)</f>
        <v>0</v>
      </c>
      <c r="BF626" s="260">
        <f>IF(N626="snížená",J626,0)</f>
        <v>0</v>
      </c>
      <c r="BG626" s="260">
        <f>IF(N626="zákl. přenesená",J626,0)</f>
        <v>0</v>
      </c>
      <c r="BH626" s="260">
        <f>IF(N626="sníž. přenesená",J626,0)</f>
        <v>0</v>
      </c>
      <c r="BI626" s="260">
        <f>IF(N626="nulová",J626,0)</f>
        <v>0</v>
      </c>
      <c r="BJ626" s="18" t="s">
        <v>81</v>
      </c>
      <c r="BK626" s="260">
        <f>ROUND(I626*H626,2)</f>
        <v>0</v>
      </c>
      <c r="BL626" s="18" t="s">
        <v>172</v>
      </c>
      <c r="BM626" s="259" t="s">
        <v>843</v>
      </c>
    </row>
    <row r="627" s="2" customFormat="1" ht="33" customHeight="1">
      <c r="A627" s="39"/>
      <c r="B627" s="40"/>
      <c r="C627" s="247" t="s">
        <v>844</v>
      </c>
      <c r="D627" s="247" t="s">
        <v>168</v>
      </c>
      <c r="E627" s="248" t="s">
        <v>845</v>
      </c>
      <c r="F627" s="249" t="s">
        <v>846</v>
      </c>
      <c r="G627" s="250" t="s">
        <v>297</v>
      </c>
      <c r="H627" s="251">
        <v>1</v>
      </c>
      <c r="I627" s="252"/>
      <c r="J627" s="253">
        <f>ROUND(I627*H627,2)</f>
        <v>0</v>
      </c>
      <c r="K627" s="254"/>
      <c r="L627" s="45"/>
      <c r="M627" s="255" t="s">
        <v>1</v>
      </c>
      <c r="N627" s="256" t="s">
        <v>42</v>
      </c>
      <c r="O627" s="92"/>
      <c r="P627" s="257">
        <f>O627*H627</f>
        <v>0</v>
      </c>
      <c r="Q627" s="257">
        <v>0</v>
      </c>
      <c r="R627" s="257">
        <f>Q627*H627</f>
        <v>0</v>
      </c>
      <c r="S627" s="257">
        <v>0</v>
      </c>
      <c r="T627" s="258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59" t="s">
        <v>172</v>
      </c>
      <c r="AT627" s="259" t="s">
        <v>168</v>
      </c>
      <c r="AU627" s="259" t="s">
        <v>93</v>
      </c>
      <c r="AY627" s="18" t="s">
        <v>166</v>
      </c>
      <c r="BE627" s="260">
        <f>IF(N627="základní",J627,0)</f>
        <v>0</v>
      </c>
      <c r="BF627" s="260">
        <f>IF(N627="snížená",J627,0)</f>
        <v>0</v>
      </c>
      <c r="BG627" s="260">
        <f>IF(N627="zákl. přenesená",J627,0)</f>
        <v>0</v>
      </c>
      <c r="BH627" s="260">
        <f>IF(N627="sníž. přenesená",J627,0)</f>
        <v>0</v>
      </c>
      <c r="BI627" s="260">
        <f>IF(N627="nulová",J627,0)</f>
        <v>0</v>
      </c>
      <c r="BJ627" s="18" t="s">
        <v>81</v>
      </c>
      <c r="BK627" s="260">
        <f>ROUND(I627*H627,2)</f>
        <v>0</v>
      </c>
      <c r="BL627" s="18" t="s">
        <v>172</v>
      </c>
      <c r="BM627" s="259" t="s">
        <v>847</v>
      </c>
    </row>
    <row r="628" s="2" customFormat="1" ht="21.75" customHeight="1">
      <c r="A628" s="39"/>
      <c r="B628" s="40"/>
      <c r="C628" s="247" t="s">
        <v>848</v>
      </c>
      <c r="D628" s="247" t="s">
        <v>168</v>
      </c>
      <c r="E628" s="248" t="s">
        <v>849</v>
      </c>
      <c r="F628" s="249" t="s">
        <v>850</v>
      </c>
      <c r="G628" s="250" t="s">
        <v>200</v>
      </c>
      <c r="H628" s="251">
        <v>0.42999999999999999</v>
      </c>
      <c r="I628" s="252"/>
      <c r="J628" s="253">
        <f>ROUND(I628*H628,2)</f>
        <v>0</v>
      </c>
      <c r="K628" s="254"/>
      <c r="L628" s="45"/>
      <c r="M628" s="255" t="s">
        <v>1</v>
      </c>
      <c r="N628" s="256" t="s">
        <v>42</v>
      </c>
      <c r="O628" s="92"/>
      <c r="P628" s="257">
        <f>O628*H628</f>
        <v>0</v>
      </c>
      <c r="Q628" s="257">
        <v>0</v>
      </c>
      <c r="R628" s="257">
        <f>Q628*H628</f>
        <v>0</v>
      </c>
      <c r="S628" s="257">
        <v>0</v>
      </c>
      <c r="T628" s="258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59" t="s">
        <v>304</v>
      </c>
      <c r="AT628" s="259" t="s">
        <v>168</v>
      </c>
      <c r="AU628" s="259" t="s">
        <v>93</v>
      </c>
      <c r="AY628" s="18" t="s">
        <v>166</v>
      </c>
      <c r="BE628" s="260">
        <f>IF(N628="základní",J628,0)</f>
        <v>0</v>
      </c>
      <c r="BF628" s="260">
        <f>IF(N628="snížená",J628,0)</f>
        <v>0</v>
      </c>
      <c r="BG628" s="260">
        <f>IF(N628="zákl. přenesená",J628,0)</f>
        <v>0</v>
      </c>
      <c r="BH628" s="260">
        <f>IF(N628="sníž. přenesená",J628,0)</f>
        <v>0</v>
      </c>
      <c r="BI628" s="260">
        <f>IF(N628="nulová",J628,0)</f>
        <v>0</v>
      </c>
      <c r="BJ628" s="18" t="s">
        <v>81</v>
      </c>
      <c r="BK628" s="260">
        <f>ROUND(I628*H628,2)</f>
        <v>0</v>
      </c>
      <c r="BL628" s="18" t="s">
        <v>304</v>
      </c>
      <c r="BM628" s="259" t="s">
        <v>851</v>
      </c>
    </row>
    <row r="629" s="12" customFormat="1" ht="22.8" customHeight="1">
      <c r="A629" s="12"/>
      <c r="B629" s="231"/>
      <c r="C629" s="232"/>
      <c r="D629" s="233" t="s">
        <v>76</v>
      </c>
      <c r="E629" s="245" t="s">
        <v>852</v>
      </c>
      <c r="F629" s="245" t="s">
        <v>853</v>
      </c>
      <c r="G629" s="232"/>
      <c r="H629" s="232"/>
      <c r="I629" s="235"/>
      <c r="J629" s="246">
        <f>BK629</f>
        <v>0</v>
      </c>
      <c r="K629" s="232"/>
      <c r="L629" s="237"/>
      <c r="M629" s="238"/>
      <c r="N629" s="239"/>
      <c r="O629" s="239"/>
      <c r="P629" s="240">
        <f>SUM(P630:P635)</f>
        <v>0</v>
      </c>
      <c r="Q629" s="239"/>
      <c r="R629" s="240">
        <f>SUM(R630:R635)</f>
        <v>0</v>
      </c>
      <c r="S629" s="239"/>
      <c r="T629" s="241">
        <f>SUM(T630:T635)</f>
        <v>0</v>
      </c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R629" s="242" t="s">
        <v>85</v>
      </c>
      <c r="AT629" s="243" t="s">
        <v>76</v>
      </c>
      <c r="AU629" s="243" t="s">
        <v>81</v>
      </c>
      <c r="AY629" s="242" t="s">
        <v>166</v>
      </c>
      <c r="BK629" s="244">
        <f>SUM(BK630:BK635)</f>
        <v>0</v>
      </c>
    </row>
    <row r="630" s="2" customFormat="1" ht="44.25" customHeight="1">
      <c r="A630" s="39"/>
      <c r="B630" s="40"/>
      <c r="C630" s="247" t="s">
        <v>854</v>
      </c>
      <c r="D630" s="247" t="s">
        <v>168</v>
      </c>
      <c r="E630" s="248" t="s">
        <v>855</v>
      </c>
      <c r="F630" s="249" t="s">
        <v>856</v>
      </c>
      <c r="G630" s="250" t="s">
        <v>297</v>
      </c>
      <c r="H630" s="251">
        <v>2</v>
      </c>
      <c r="I630" s="252"/>
      <c r="J630" s="253">
        <f>ROUND(I630*H630,2)</f>
        <v>0</v>
      </c>
      <c r="K630" s="254"/>
      <c r="L630" s="45"/>
      <c r="M630" s="255" t="s">
        <v>1</v>
      </c>
      <c r="N630" s="256" t="s">
        <v>42</v>
      </c>
      <c r="O630" s="92"/>
      <c r="P630" s="257">
        <f>O630*H630</f>
        <v>0</v>
      </c>
      <c r="Q630" s="257">
        <v>0</v>
      </c>
      <c r="R630" s="257">
        <f>Q630*H630</f>
        <v>0</v>
      </c>
      <c r="S630" s="257">
        <v>0</v>
      </c>
      <c r="T630" s="258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59" t="s">
        <v>304</v>
      </c>
      <c r="AT630" s="259" t="s">
        <v>168</v>
      </c>
      <c r="AU630" s="259" t="s">
        <v>85</v>
      </c>
      <c r="AY630" s="18" t="s">
        <v>166</v>
      </c>
      <c r="BE630" s="260">
        <f>IF(N630="základní",J630,0)</f>
        <v>0</v>
      </c>
      <c r="BF630" s="260">
        <f>IF(N630="snížená",J630,0)</f>
        <v>0</v>
      </c>
      <c r="BG630" s="260">
        <f>IF(N630="zákl. přenesená",J630,0)</f>
        <v>0</v>
      </c>
      <c r="BH630" s="260">
        <f>IF(N630="sníž. přenesená",J630,0)</f>
        <v>0</v>
      </c>
      <c r="BI630" s="260">
        <f>IF(N630="nulová",J630,0)</f>
        <v>0</v>
      </c>
      <c r="BJ630" s="18" t="s">
        <v>81</v>
      </c>
      <c r="BK630" s="260">
        <f>ROUND(I630*H630,2)</f>
        <v>0</v>
      </c>
      <c r="BL630" s="18" t="s">
        <v>304</v>
      </c>
      <c r="BM630" s="259" t="s">
        <v>857</v>
      </c>
    </row>
    <row r="631" s="2" customFormat="1" ht="33" customHeight="1">
      <c r="A631" s="39"/>
      <c r="B631" s="40"/>
      <c r="C631" s="247" t="s">
        <v>858</v>
      </c>
      <c r="D631" s="247" t="s">
        <v>168</v>
      </c>
      <c r="E631" s="248" t="s">
        <v>859</v>
      </c>
      <c r="F631" s="249" t="s">
        <v>860</v>
      </c>
      <c r="G631" s="250" t="s">
        <v>297</v>
      </c>
      <c r="H631" s="251">
        <v>1</v>
      </c>
      <c r="I631" s="252"/>
      <c r="J631" s="253">
        <f>ROUND(I631*H631,2)</f>
        <v>0</v>
      </c>
      <c r="K631" s="254"/>
      <c r="L631" s="45"/>
      <c r="M631" s="255" t="s">
        <v>1</v>
      </c>
      <c r="N631" s="256" t="s">
        <v>42</v>
      </c>
      <c r="O631" s="92"/>
      <c r="P631" s="257">
        <f>O631*H631</f>
        <v>0</v>
      </c>
      <c r="Q631" s="257">
        <v>0</v>
      </c>
      <c r="R631" s="257">
        <f>Q631*H631</f>
        <v>0</v>
      </c>
      <c r="S631" s="257">
        <v>0</v>
      </c>
      <c r="T631" s="258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59" t="s">
        <v>304</v>
      </c>
      <c r="AT631" s="259" t="s">
        <v>168</v>
      </c>
      <c r="AU631" s="259" t="s">
        <v>85</v>
      </c>
      <c r="AY631" s="18" t="s">
        <v>166</v>
      </c>
      <c r="BE631" s="260">
        <f>IF(N631="základní",J631,0)</f>
        <v>0</v>
      </c>
      <c r="BF631" s="260">
        <f>IF(N631="snížená",J631,0)</f>
        <v>0</v>
      </c>
      <c r="BG631" s="260">
        <f>IF(N631="zákl. přenesená",J631,0)</f>
        <v>0</v>
      </c>
      <c r="BH631" s="260">
        <f>IF(N631="sníž. přenesená",J631,0)</f>
        <v>0</v>
      </c>
      <c r="BI631" s="260">
        <f>IF(N631="nulová",J631,0)</f>
        <v>0</v>
      </c>
      <c r="BJ631" s="18" t="s">
        <v>81</v>
      </c>
      <c r="BK631" s="260">
        <f>ROUND(I631*H631,2)</f>
        <v>0</v>
      </c>
      <c r="BL631" s="18" t="s">
        <v>304</v>
      </c>
      <c r="BM631" s="259" t="s">
        <v>861</v>
      </c>
    </row>
    <row r="632" s="2" customFormat="1" ht="33" customHeight="1">
      <c r="A632" s="39"/>
      <c r="B632" s="40"/>
      <c r="C632" s="247" t="s">
        <v>862</v>
      </c>
      <c r="D632" s="247" t="s">
        <v>168</v>
      </c>
      <c r="E632" s="248" t="s">
        <v>863</v>
      </c>
      <c r="F632" s="249" t="s">
        <v>864</v>
      </c>
      <c r="G632" s="250" t="s">
        <v>297</v>
      </c>
      <c r="H632" s="251">
        <v>1</v>
      </c>
      <c r="I632" s="252"/>
      <c r="J632" s="253">
        <f>ROUND(I632*H632,2)</f>
        <v>0</v>
      </c>
      <c r="K632" s="254"/>
      <c r="L632" s="45"/>
      <c r="M632" s="255" t="s">
        <v>1</v>
      </c>
      <c r="N632" s="256" t="s">
        <v>42</v>
      </c>
      <c r="O632" s="92"/>
      <c r="P632" s="257">
        <f>O632*H632</f>
        <v>0</v>
      </c>
      <c r="Q632" s="257">
        <v>0</v>
      </c>
      <c r="R632" s="257">
        <f>Q632*H632</f>
        <v>0</v>
      </c>
      <c r="S632" s="257">
        <v>0</v>
      </c>
      <c r="T632" s="258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59" t="s">
        <v>304</v>
      </c>
      <c r="AT632" s="259" t="s">
        <v>168</v>
      </c>
      <c r="AU632" s="259" t="s">
        <v>85</v>
      </c>
      <c r="AY632" s="18" t="s">
        <v>166</v>
      </c>
      <c r="BE632" s="260">
        <f>IF(N632="základní",J632,0)</f>
        <v>0</v>
      </c>
      <c r="BF632" s="260">
        <f>IF(N632="snížená",J632,0)</f>
        <v>0</v>
      </c>
      <c r="BG632" s="260">
        <f>IF(N632="zákl. přenesená",J632,0)</f>
        <v>0</v>
      </c>
      <c r="BH632" s="260">
        <f>IF(N632="sníž. přenesená",J632,0)</f>
        <v>0</v>
      </c>
      <c r="BI632" s="260">
        <f>IF(N632="nulová",J632,0)</f>
        <v>0</v>
      </c>
      <c r="BJ632" s="18" t="s">
        <v>81</v>
      </c>
      <c r="BK632" s="260">
        <f>ROUND(I632*H632,2)</f>
        <v>0</v>
      </c>
      <c r="BL632" s="18" t="s">
        <v>304</v>
      </c>
      <c r="BM632" s="259" t="s">
        <v>865</v>
      </c>
    </row>
    <row r="633" s="2" customFormat="1" ht="33" customHeight="1">
      <c r="A633" s="39"/>
      <c r="B633" s="40"/>
      <c r="C633" s="247" t="s">
        <v>866</v>
      </c>
      <c r="D633" s="247" t="s">
        <v>168</v>
      </c>
      <c r="E633" s="248" t="s">
        <v>867</v>
      </c>
      <c r="F633" s="249" t="s">
        <v>868</v>
      </c>
      <c r="G633" s="250" t="s">
        <v>233</v>
      </c>
      <c r="H633" s="251">
        <v>11</v>
      </c>
      <c r="I633" s="252"/>
      <c r="J633" s="253">
        <f>ROUND(I633*H633,2)</f>
        <v>0</v>
      </c>
      <c r="K633" s="254"/>
      <c r="L633" s="45"/>
      <c r="M633" s="255" t="s">
        <v>1</v>
      </c>
      <c r="N633" s="256" t="s">
        <v>42</v>
      </c>
      <c r="O633" s="92"/>
      <c r="P633" s="257">
        <f>O633*H633</f>
        <v>0</v>
      </c>
      <c r="Q633" s="257">
        <v>0</v>
      </c>
      <c r="R633" s="257">
        <f>Q633*H633</f>
        <v>0</v>
      </c>
      <c r="S633" s="257">
        <v>0</v>
      </c>
      <c r="T633" s="258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59" t="s">
        <v>304</v>
      </c>
      <c r="AT633" s="259" t="s">
        <v>168</v>
      </c>
      <c r="AU633" s="259" t="s">
        <v>85</v>
      </c>
      <c r="AY633" s="18" t="s">
        <v>166</v>
      </c>
      <c r="BE633" s="260">
        <f>IF(N633="základní",J633,0)</f>
        <v>0</v>
      </c>
      <c r="BF633" s="260">
        <f>IF(N633="snížená",J633,0)</f>
        <v>0</v>
      </c>
      <c r="BG633" s="260">
        <f>IF(N633="zákl. přenesená",J633,0)</f>
        <v>0</v>
      </c>
      <c r="BH633" s="260">
        <f>IF(N633="sníž. přenesená",J633,0)</f>
        <v>0</v>
      </c>
      <c r="BI633" s="260">
        <f>IF(N633="nulová",J633,0)</f>
        <v>0</v>
      </c>
      <c r="BJ633" s="18" t="s">
        <v>81</v>
      </c>
      <c r="BK633" s="260">
        <f>ROUND(I633*H633,2)</f>
        <v>0</v>
      </c>
      <c r="BL633" s="18" t="s">
        <v>304</v>
      </c>
      <c r="BM633" s="259" t="s">
        <v>869</v>
      </c>
    </row>
    <row r="634" s="2" customFormat="1" ht="44.25" customHeight="1">
      <c r="A634" s="39"/>
      <c r="B634" s="40"/>
      <c r="C634" s="247" t="s">
        <v>870</v>
      </c>
      <c r="D634" s="247" t="s">
        <v>168</v>
      </c>
      <c r="E634" s="248" t="s">
        <v>871</v>
      </c>
      <c r="F634" s="249" t="s">
        <v>872</v>
      </c>
      <c r="G634" s="250" t="s">
        <v>233</v>
      </c>
      <c r="H634" s="251">
        <v>9.25</v>
      </c>
      <c r="I634" s="252"/>
      <c r="J634" s="253">
        <f>ROUND(I634*H634,2)</f>
        <v>0</v>
      </c>
      <c r="K634" s="254"/>
      <c r="L634" s="45"/>
      <c r="M634" s="255" t="s">
        <v>1</v>
      </c>
      <c r="N634" s="256" t="s">
        <v>42</v>
      </c>
      <c r="O634" s="92"/>
      <c r="P634" s="257">
        <f>O634*H634</f>
        <v>0</v>
      </c>
      <c r="Q634" s="257">
        <v>0</v>
      </c>
      <c r="R634" s="257">
        <f>Q634*H634</f>
        <v>0</v>
      </c>
      <c r="S634" s="257">
        <v>0</v>
      </c>
      <c r="T634" s="258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59" t="s">
        <v>304</v>
      </c>
      <c r="AT634" s="259" t="s">
        <v>168</v>
      </c>
      <c r="AU634" s="259" t="s">
        <v>85</v>
      </c>
      <c r="AY634" s="18" t="s">
        <v>166</v>
      </c>
      <c r="BE634" s="260">
        <f>IF(N634="základní",J634,0)</f>
        <v>0</v>
      </c>
      <c r="BF634" s="260">
        <f>IF(N634="snížená",J634,0)</f>
        <v>0</v>
      </c>
      <c r="BG634" s="260">
        <f>IF(N634="zákl. přenesená",J634,0)</f>
        <v>0</v>
      </c>
      <c r="BH634" s="260">
        <f>IF(N634="sníž. přenesená",J634,0)</f>
        <v>0</v>
      </c>
      <c r="BI634" s="260">
        <f>IF(N634="nulová",J634,0)</f>
        <v>0</v>
      </c>
      <c r="BJ634" s="18" t="s">
        <v>81</v>
      </c>
      <c r="BK634" s="260">
        <f>ROUND(I634*H634,2)</f>
        <v>0</v>
      </c>
      <c r="BL634" s="18" t="s">
        <v>304</v>
      </c>
      <c r="BM634" s="259" t="s">
        <v>873</v>
      </c>
    </row>
    <row r="635" s="2" customFormat="1" ht="21.75" customHeight="1">
      <c r="A635" s="39"/>
      <c r="B635" s="40"/>
      <c r="C635" s="247" t="s">
        <v>874</v>
      </c>
      <c r="D635" s="247" t="s">
        <v>168</v>
      </c>
      <c r="E635" s="248" t="s">
        <v>875</v>
      </c>
      <c r="F635" s="249" t="s">
        <v>876</v>
      </c>
      <c r="G635" s="250" t="s">
        <v>200</v>
      </c>
      <c r="H635" s="251">
        <v>0.78000000000000003</v>
      </c>
      <c r="I635" s="252"/>
      <c r="J635" s="253">
        <f>ROUND(I635*H635,2)</f>
        <v>0</v>
      </c>
      <c r="K635" s="254"/>
      <c r="L635" s="45"/>
      <c r="M635" s="255" t="s">
        <v>1</v>
      </c>
      <c r="N635" s="256" t="s">
        <v>42</v>
      </c>
      <c r="O635" s="92"/>
      <c r="P635" s="257">
        <f>O635*H635</f>
        <v>0</v>
      </c>
      <c r="Q635" s="257">
        <v>0</v>
      </c>
      <c r="R635" s="257">
        <f>Q635*H635</f>
        <v>0</v>
      </c>
      <c r="S635" s="257">
        <v>0</v>
      </c>
      <c r="T635" s="258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59" t="s">
        <v>304</v>
      </c>
      <c r="AT635" s="259" t="s">
        <v>168</v>
      </c>
      <c r="AU635" s="259" t="s">
        <v>85</v>
      </c>
      <c r="AY635" s="18" t="s">
        <v>166</v>
      </c>
      <c r="BE635" s="260">
        <f>IF(N635="základní",J635,0)</f>
        <v>0</v>
      </c>
      <c r="BF635" s="260">
        <f>IF(N635="snížená",J635,0)</f>
        <v>0</v>
      </c>
      <c r="BG635" s="260">
        <f>IF(N635="zákl. přenesená",J635,0)</f>
        <v>0</v>
      </c>
      <c r="BH635" s="260">
        <f>IF(N635="sníž. přenesená",J635,0)</f>
        <v>0</v>
      </c>
      <c r="BI635" s="260">
        <f>IF(N635="nulová",J635,0)</f>
        <v>0</v>
      </c>
      <c r="BJ635" s="18" t="s">
        <v>81</v>
      </c>
      <c r="BK635" s="260">
        <f>ROUND(I635*H635,2)</f>
        <v>0</v>
      </c>
      <c r="BL635" s="18" t="s">
        <v>304</v>
      </c>
      <c r="BM635" s="259" t="s">
        <v>877</v>
      </c>
    </row>
    <row r="636" s="12" customFormat="1" ht="22.8" customHeight="1">
      <c r="A636" s="12"/>
      <c r="B636" s="231"/>
      <c r="C636" s="232"/>
      <c r="D636" s="233" t="s">
        <v>76</v>
      </c>
      <c r="E636" s="245" t="s">
        <v>878</v>
      </c>
      <c r="F636" s="245" t="s">
        <v>879</v>
      </c>
      <c r="G636" s="232"/>
      <c r="H636" s="232"/>
      <c r="I636" s="235"/>
      <c r="J636" s="246">
        <f>BK636</f>
        <v>0</v>
      </c>
      <c r="K636" s="232"/>
      <c r="L636" s="237"/>
      <c r="M636" s="238"/>
      <c r="N636" s="239"/>
      <c r="O636" s="239"/>
      <c r="P636" s="240">
        <f>SUM(P637:P647)</f>
        <v>0</v>
      </c>
      <c r="Q636" s="239"/>
      <c r="R636" s="240">
        <f>SUM(R637:R647)</f>
        <v>0.59816250000000004</v>
      </c>
      <c r="S636" s="239"/>
      <c r="T636" s="241">
        <f>SUM(T637:T647)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42" t="s">
        <v>85</v>
      </c>
      <c r="AT636" s="243" t="s">
        <v>76</v>
      </c>
      <c r="AU636" s="243" t="s">
        <v>81</v>
      </c>
      <c r="AY636" s="242" t="s">
        <v>166</v>
      </c>
      <c r="BK636" s="244">
        <f>SUM(BK637:BK647)</f>
        <v>0</v>
      </c>
    </row>
    <row r="637" s="2" customFormat="1" ht="16.5" customHeight="1">
      <c r="A637" s="39"/>
      <c r="B637" s="40"/>
      <c r="C637" s="247" t="s">
        <v>880</v>
      </c>
      <c r="D637" s="247" t="s">
        <v>168</v>
      </c>
      <c r="E637" s="248" t="s">
        <v>881</v>
      </c>
      <c r="F637" s="249" t="s">
        <v>882</v>
      </c>
      <c r="G637" s="250" t="s">
        <v>242</v>
      </c>
      <c r="H637" s="251">
        <v>19.5</v>
      </c>
      <c r="I637" s="252"/>
      <c r="J637" s="253">
        <f>ROUND(I637*H637,2)</f>
        <v>0</v>
      </c>
      <c r="K637" s="254"/>
      <c r="L637" s="45"/>
      <c r="M637" s="255" t="s">
        <v>1</v>
      </c>
      <c r="N637" s="256" t="s">
        <v>42</v>
      </c>
      <c r="O637" s="92"/>
      <c r="P637" s="257">
        <f>O637*H637</f>
        <v>0</v>
      </c>
      <c r="Q637" s="257">
        <v>0.00029999999999999997</v>
      </c>
      <c r="R637" s="257">
        <f>Q637*H637</f>
        <v>0.0058499999999999993</v>
      </c>
      <c r="S637" s="257">
        <v>0</v>
      </c>
      <c r="T637" s="258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59" t="s">
        <v>304</v>
      </c>
      <c r="AT637" s="259" t="s">
        <v>168</v>
      </c>
      <c r="AU637" s="259" t="s">
        <v>85</v>
      </c>
      <c r="AY637" s="18" t="s">
        <v>166</v>
      </c>
      <c r="BE637" s="260">
        <f>IF(N637="základní",J637,0)</f>
        <v>0</v>
      </c>
      <c r="BF637" s="260">
        <f>IF(N637="snížená",J637,0)</f>
        <v>0</v>
      </c>
      <c r="BG637" s="260">
        <f>IF(N637="zákl. přenesená",J637,0)</f>
        <v>0</v>
      </c>
      <c r="BH637" s="260">
        <f>IF(N637="sníž. přenesená",J637,0)</f>
        <v>0</v>
      </c>
      <c r="BI637" s="260">
        <f>IF(N637="nulová",J637,0)</f>
        <v>0</v>
      </c>
      <c r="BJ637" s="18" t="s">
        <v>81</v>
      </c>
      <c r="BK637" s="260">
        <f>ROUND(I637*H637,2)</f>
        <v>0</v>
      </c>
      <c r="BL637" s="18" t="s">
        <v>304</v>
      </c>
      <c r="BM637" s="259" t="s">
        <v>883</v>
      </c>
    </row>
    <row r="638" s="2" customFormat="1" ht="21.75" customHeight="1">
      <c r="A638" s="39"/>
      <c r="B638" s="40"/>
      <c r="C638" s="247" t="s">
        <v>884</v>
      </c>
      <c r="D638" s="247" t="s">
        <v>168</v>
      </c>
      <c r="E638" s="248" t="s">
        <v>885</v>
      </c>
      <c r="F638" s="249" t="s">
        <v>886</v>
      </c>
      <c r="G638" s="250" t="s">
        <v>242</v>
      </c>
      <c r="H638" s="251">
        <v>19.5</v>
      </c>
      <c r="I638" s="252"/>
      <c r="J638" s="253">
        <f>ROUND(I638*H638,2)</f>
        <v>0</v>
      </c>
      <c r="K638" s="254"/>
      <c r="L638" s="45"/>
      <c r="M638" s="255" t="s">
        <v>1</v>
      </c>
      <c r="N638" s="256" t="s">
        <v>42</v>
      </c>
      <c r="O638" s="92"/>
      <c r="P638" s="257">
        <f>O638*H638</f>
        <v>0</v>
      </c>
      <c r="Q638" s="257">
        <v>0.0057999999999999996</v>
      </c>
      <c r="R638" s="257">
        <f>Q638*H638</f>
        <v>0.11309999999999999</v>
      </c>
      <c r="S638" s="257">
        <v>0</v>
      </c>
      <c r="T638" s="258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59" t="s">
        <v>304</v>
      </c>
      <c r="AT638" s="259" t="s">
        <v>168</v>
      </c>
      <c r="AU638" s="259" t="s">
        <v>85</v>
      </c>
      <c r="AY638" s="18" t="s">
        <v>166</v>
      </c>
      <c r="BE638" s="260">
        <f>IF(N638="základní",J638,0)</f>
        <v>0</v>
      </c>
      <c r="BF638" s="260">
        <f>IF(N638="snížená",J638,0)</f>
        <v>0</v>
      </c>
      <c r="BG638" s="260">
        <f>IF(N638="zákl. přenesená",J638,0)</f>
        <v>0</v>
      </c>
      <c r="BH638" s="260">
        <f>IF(N638="sníž. přenesená",J638,0)</f>
        <v>0</v>
      </c>
      <c r="BI638" s="260">
        <f>IF(N638="nulová",J638,0)</f>
        <v>0</v>
      </c>
      <c r="BJ638" s="18" t="s">
        <v>81</v>
      </c>
      <c r="BK638" s="260">
        <f>ROUND(I638*H638,2)</f>
        <v>0</v>
      </c>
      <c r="BL638" s="18" t="s">
        <v>304</v>
      </c>
      <c r="BM638" s="259" t="s">
        <v>887</v>
      </c>
    </row>
    <row r="639" s="14" customFormat="1">
      <c r="A639" s="14"/>
      <c r="B639" s="272"/>
      <c r="C639" s="273"/>
      <c r="D639" s="263" t="s">
        <v>174</v>
      </c>
      <c r="E639" s="274" t="s">
        <v>1</v>
      </c>
      <c r="F639" s="275" t="s">
        <v>888</v>
      </c>
      <c r="G639" s="273"/>
      <c r="H639" s="276">
        <v>19.5</v>
      </c>
      <c r="I639" s="277"/>
      <c r="J639" s="273"/>
      <c r="K639" s="273"/>
      <c r="L639" s="278"/>
      <c r="M639" s="279"/>
      <c r="N639" s="280"/>
      <c r="O639" s="280"/>
      <c r="P639" s="280"/>
      <c r="Q639" s="280"/>
      <c r="R639" s="280"/>
      <c r="S639" s="280"/>
      <c r="T639" s="28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82" t="s">
        <v>174</v>
      </c>
      <c r="AU639" s="282" t="s">
        <v>85</v>
      </c>
      <c r="AV639" s="14" t="s">
        <v>85</v>
      </c>
      <c r="AW639" s="14" t="s">
        <v>32</v>
      </c>
      <c r="AX639" s="14" t="s">
        <v>77</v>
      </c>
      <c r="AY639" s="282" t="s">
        <v>166</v>
      </c>
    </row>
    <row r="640" s="2" customFormat="1" ht="16.5" customHeight="1">
      <c r="A640" s="39"/>
      <c r="B640" s="40"/>
      <c r="C640" s="294" t="s">
        <v>889</v>
      </c>
      <c r="D640" s="294" t="s">
        <v>249</v>
      </c>
      <c r="E640" s="295" t="s">
        <v>890</v>
      </c>
      <c r="F640" s="296" t="s">
        <v>891</v>
      </c>
      <c r="G640" s="297" t="s">
        <v>242</v>
      </c>
      <c r="H640" s="298">
        <v>22.425000000000001</v>
      </c>
      <c r="I640" s="299"/>
      <c r="J640" s="300">
        <f>ROUND(I640*H640,2)</f>
        <v>0</v>
      </c>
      <c r="K640" s="301"/>
      <c r="L640" s="302"/>
      <c r="M640" s="303" t="s">
        <v>1</v>
      </c>
      <c r="N640" s="304" t="s">
        <v>42</v>
      </c>
      <c r="O640" s="92"/>
      <c r="P640" s="257">
        <f>O640*H640</f>
        <v>0</v>
      </c>
      <c r="Q640" s="257">
        <v>0.02</v>
      </c>
      <c r="R640" s="257">
        <f>Q640*H640</f>
        <v>0.44850000000000001</v>
      </c>
      <c r="S640" s="257">
        <v>0</v>
      </c>
      <c r="T640" s="258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59" t="s">
        <v>404</v>
      </c>
      <c r="AT640" s="259" t="s">
        <v>249</v>
      </c>
      <c r="AU640" s="259" t="s">
        <v>85</v>
      </c>
      <c r="AY640" s="18" t="s">
        <v>166</v>
      </c>
      <c r="BE640" s="260">
        <f>IF(N640="základní",J640,0)</f>
        <v>0</v>
      </c>
      <c r="BF640" s="260">
        <f>IF(N640="snížená",J640,0)</f>
        <v>0</v>
      </c>
      <c r="BG640" s="260">
        <f>IF(N640="zákl. přenesená",J640,0)</f>
        <v>0</v>
      </c>
      <c r="BH640" s="260">
        <f>IF(N640="sníž. přenesená",J640,0)</f>
        <v>0</v>
      </c>
      <c r="BI640" s="260">
        <f>IF(N640="nulová",J640,0)</f>
        <v>0</v>
      </c>
      <c r="BJ640" s="18" t="s">
        <v>81</v>
      </c>
      <c r="BK640" s="260">
        <f>ROUND(I640*H640,2)</f>
        <v>0</v>
      </c>
      <c r="BL640" s="18" t="s">
        <v>304</v>
      </c>
      <c r="BM640" s="259" t="s">
        <v>892</v>
      </c>
    </row>
    <row r="641" s="14" customFormat="1">
      <c r="A641" s="14"/>
      <c r="B641" s="272"/>
      <c r="C641" s="273"/>
      <c r="D641" s="263" t="s">
        <v>174</v>
      </c>
      <c r="E641" s="274" t="s">
        <v>1</v>
      </c>
      <c r="F641" s="275" t="s">
        <v>893</v>
      </c>
      <c r="G641" s="273"/>
      <c r="H641" s="276">
        <v>19.5</v>
      </c>
      <c r="I641" s="277"/>
      <c r="J641" s="273"/>
      <c r="K641" s="273"/>
      <c r="L641" s="278"/>
      <c r="M641" s="279"/>
      <c r="N641" s="280"/>
      <c r="O641" s="280"/>
      <c r="P641" s="280"/>
      <c r="Q641" s="280"/>
      <c r="R641" s="280"/>
      <c r="S641" s="280"/>
      <c r="T641" s="281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82" t="s">
        <v>174</v>
      </c>
      <c r="AU641" s="282" t="s">
        <v>85</v>
      </c>
      <c r="AV641" s="14" t="s">
        <v>85</v>
      </c>
      <c r="AW641" s="14" t="s">
        <v>32</v>
      </c>
      <c r="AX641" s="14" t="s">
        <v>81</v>
      </c>
      <c r="AY641" s="282" t="s">
        <v>166</v>
      </c>
    </row>
    <row r="642" s="14" customFormat="1">
      <c r="A642" s="14"/>
      <c r="B642" s="272"/>
      <c r="C642" s="273"/>
      <c r="D642" s="263" t="s">
        <v>174</v>
      </c>
      <c r="E642" s="273"/>
      <c r="F642" s="275" t="s">
        <v>894</v>
      </c>
      <c r="G642" s="273"/>
      <c r="H642" s="276">
        <v>22.425000000000001</v>
      </c>
      <c r="I642" s="277"/>
      <c r="J642" s="273"/>
      <c r="K642" s="273"/>
      <c r="L642" s="278"/>
      <c r="M642" s="279"/>
      <c r="N642" s="280"/>
      <c r="O642" s="280"/>
      <c r="P642" s="280"/>
      <c r="Q642" s="280"/>
      <c r="R642" s="280"/>
      <c r="S642" s="280"/>
      <c r="T642" s="281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82" t="s">
        <v>174</v>
      </c>
      <c r="AU642" s="282" t="s">
        <v>85</v>
      </c>
      <c r="AV642" s="14" t="s">
        <v>85</v>
      </c>
      <c r="AW642" s="14" t="s">
        <v>4</v>
      </c>
      <c r="AX642" s="14" t="s">
        <v>81</v>
      </c>
      <c r="AY642" s="282" t="s">
        <v>166</v>
      </c>
    </row>
    <row r="643" s="2" customFormat="1" ht="33" customHeight="1">
      <c r="A643" s="39"/>
      <c r="B643" s="40"/>
      <c r="C643" s="247" t="s">
        <v>895</v>
      </c>
      <c r="D643" s="247" t="s">
        <v>168</v>
      </c>
      <c r="E643" s="248" t="s">
        <v>896</v>
      </c>
      <c r="F643" s="249" t="s">
        <v>897</v>
      </c>
      <c r="G643" s="250" t="s">
        <v>242</v>
      </c>
      <c r="H643" s="251">
        <v>19.5</v>
      </c>
      <c r="I643" s="252"/>
      <c r="J643" s="253">
        <f>ROUND(I643*H643,2)</f>
        <v>0</v>
      </c>
      <c r="K643" s="254"/>
      <c r="L643" s="45"/>
      <c r="M643" s="255" t="s">
        <v>1</v>
      </c>
      <c r="N643" s="256" t="s">
        <v>42</v>
      </c>
      <c r="O643" s="92"/>
      <c r="P643" s="257">
        <f>O643*H643</f>
        <v>0</v>
      </c>
      <c r="Q643" s="257">
        <v>0</v>
      </c>
      <c r="R643" s="257">
        <f>Q643*H643</f>
        <v>0</v>
      </c>
      <c r="S643" s="257">
        <v>0</v>
      </c>
      <c r="T643" s="258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59" t="s">
        <v>304</v>
      </c>
      <c r="AT643" s="259" t="s">
        <v>168</v>
      </c>
      <c r="AU643" s="259" t="s">
        <v>85</v>
      </c>
      <c r="AY643" s="18" t="s">
        <v>166</v>
      </c>
      <c r="BE643" s="260">
        <f>IF(N643="základní",J643,0)</f>
        <v>0</v>
      </c>
      <c r="BF643" s="260">
        <f>IF(N643="snížená",J643,0)</f>
        <v>0</v>
      </c>
      <c r="BG643" s="260">
        <f>IF(N643="zákl. přenesená",J643,0)</f>
        <v>0</v>
      </c>
      <c r="BH643" s="260">
        <f>IF(N643="sníž. přenesená",J643,0)</f>
        <v>0</v>
      </c>
      <c r="BI643" s="260">
        <f>IF(N643="nulová",J643,0)</f>
        <v>0</v>
      </c>
      <c r="BJ643" s="18" t="s">
        <v>81</v>
      </c>
      <c r="BK643" s="260">
        <f>ROUND(I643*H643,2)</f>
        <v>0</v>
      </c>
      <c r="BL643" s="18" t="s">
        <v>304</v>
      </c>
      <c r="BM643" s="259" t="s">
        <v>898</v>
      </c>
    </row>
    <row r="644" s="2" customFormat="1" ht="21.75" customHeight="1">
      <c r="A644" s="39"/>
      <c r="B644" s="40"/>
      <c r="C644" s="247" t="s">
        <v>899</v>
      </c>
      <c r="D644" s="247" t="s">
        <v>168</v>
      </c>
      <c r="E644" s="248" t="s">
        <v>900</v>
      </c>
      <c r="F644" s="249" t="s">
        <v>901</v>
      </c>
      <c r="G644" s="250" t="s">
        <v>242</v>
      </c>
      <c r="H644" s="251">
        <v>19.5</v>
      </c>
      <c r="I644" s="252"/>
      <c r="J644" s="253">
        <f>ROUND(I644*H644,2)</f>
        <v>0</v>
      </c>
      <c r="K644" s="254"/>
      <c r="L644" s="45"/>
      <c r="M644" s="255" t="s">
        <v>1</v>
      </c>
      <c r="N644" s="256" t="s">
        <v>42</v>
      </c>
      <c r="O644" s="92"/>
      <c r="P644" s="257">
        <f>O644*H644</f>
        <v>0</v>
      </c>
      <c r="Q644" s="257">
        <v>0.0015</v>
      </c>
      <c r="R644" s="257">
        <f>Q644*H644</f>
        <v>0.029250000000000002</v>
      </c>
      <c r="S644" s="257">
        <v>0</v>
      </c>
      <c r="T644" s="258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59" t="s">
        <v>304</v>
      </c>
      <c r="AT644" s="259" t="s">
        <v>168</v>
      </c>
      <c r="AU644" s="259" t="s">
        <v>85</v>
      </c>
      <c r="AY644" s="18" t="s">
        <v>166</v>
      </c>
      <c r="BE644" s="260">
        <f>IF(N644="základní",J644,0)</f>
        <v>0</v>
      </c>
      <c r="BF644" s="260">
        <f>IF(N644="snížená",J644,0)</f>
        <v>0</v>
      </c>
      <c r="BG644" s="260">
        <f>IF(N644="zákl. přenesená",J644,0)</f>
        <v>0</v>
      </c>
      <c r="BH644" s="260">
        <f>IF(N644="sníž. přenesená",J644,0)</f>
        <v>0</v>
      </c>
      <c r="BI644" s="260">
        <f>IF(N644="nulová",J644,0)</f>
        <v>0</v>
      </c>
      <c r="BJ644" s="18" t="s">
        <v>81</v>
      </c>
      <c r="BK644" s="260">
        <f>ROUND(I644*H644,2)</f>
        <v>0</v>
      </c>
      <c r="BL644" s="18" t="s">
        <v>304</v>
      </c>
      <c r="BM644" s="259" t="s">
        <v>902</v>
      </c>
    </row>
    <row r="645" s="2" customFormat="1" ht="16.5" customHeight="1">
      <c r="A645" s="39"/>
      <c r="B645" s="40"/>
      <c r="C645" s="247" t="s">
        <v>903</v>
      </c>
      <c r="D645" s="247" t="s">
        <v>168</v>
      </c>
      <c r="E645" s="248" t="s">
        <v>904</v>
      </c>
      <c r="F645" s="249" t="s">
        <v>905</v>
      </c>
      <c r="G645" s="250" t="s">
        <v>233</v>
      </c>
      <c r="H645" s="251">
        <v>48.75</v>
      </c>
      <c r="I645" s="252"/>
      <c r="J645" s="253">
        <f>ROUND(I645*H645,2)</f>
        <v>0</v>
      </c>
      <c r="K645" s="254"/>
      <c r="L645" s="45"/>
      <c r="M645" s="255" t="s">
        <v>1</v>
      </c>
      <c r="N645" s="256" t="s">
        <v>42</v>
      </c>
      <c r="O645" s="92"/>
      <c r="P645" s="257">
        <f>O645*H645</f>
        <v>0</v>
      </c>
      <c r="Q645" s="257">
        <v>3.0000000000000001E-05</v>
      </c>
      <c r="R645" s="257">
        <f>Q645*H645</f>
        <v>0.0014625</v>
      </c>
      <c r="S645" s="257">
        <v>0</v>
      </c>
      <c r="T645" s="258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59" t="s">
        <v>304</v>
      </c>
      <c r="AT645" s="259" t="s">
        <v>168</v>
      </c>
      <c r="AU645" s="259" t="s">
        <v>85</v>
      </c>
      <c r="AY645" s="18" t="s">
        <v>166</v>
      </c>
      <c r="BE645" s="260">
        <f>IF(N645="základní",J645,0)</f>
        <v>0</v>
      </c>
      <c r="BF645" s="260">
        <f>IF(N645="snížená",J645,0)</f>
        <v>0</v>
      </c>
      <c r="BG645" s="260">
        <f>IF(N645="zákl. přenesená",J645,0)</f>
        <v>0</v>
      </c>
      <c r="BH645" s="260">
        <f>IF(N645="sníž. přenesená",J645,0)</f>
        <v>0</v>
      </c>
      <c r="BI645" s="260">
        <f>IF(N645="nulová",J645,0)</f>
        <v>0</v>
      </c>
      <c r="BJ645" s="18" t="s">
        <v>81</v>
      </c>
      <c r="BK645" s="260">
        <f>ROUND(I645*H645,2)</f>
        <v>0</v>
      </c>
      <c r="BL645" s="18" t="s">
        <v>304</v>
      </c>
      <c r="BM645" s="259" t="s">
        <v>906</v>
      </c>
    </row>
    <row r="646" s="14" customFormat="1">
      <c r="A646" s="14"/>
      <c r="B646" s="272"/>
      <c r="C646" s="273"/>
      <c r="D646" s="263" t="s">
        <v>174</v>
      </c>
      <c r="E646" s="274" t="s">
        <v>1</v>
      </c>
      <c r="F646" s="275" t="s">
        <v>907</v>
      </c>
      <c r="G646" s="273"/>
      <c r="H646" s="276">
        <v>48.75</v>
      </c>
      <c r="I646" s="277"/>
      <c r="J646" s="273"/>
      <c r="K646" s="273"/>
      <c r="L646" s="278"/>
      <c r="M646" s="279"/>
      <c r="N646" s="280"/>
      <c r="O646" s="280"/>
      <c r="P646" s="280"/>
      <c r="Q646" s="280"/>
      <c r="R646" s="280"/>
      <c r="S646" s="280"/>
      <c r="T646" s="281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82" t="s">
        <v>174</v>
      </c>
      <c r="AU646" s="282" t="s">
        <v>85</v>
      </c>
      <c r="AV646" s="14" t="s">
        <v>85</v>
      </c>
      <c r="AW646" s="14" t="s">
        <v>32</v>
      </c>
      <c r="AX646" s="14" t="s">
        <v>77</v>
      </c>
      <c r="AY646" s="282" t="s">
        <v>166</v>
      </c>
    </row>
    <row r="647" s="2" customFormat="1" ht="21.75" customHeight="1">
      <c r="A647" s="39"/>
      <c r="B647" s="40"/>
      <c r="C647" s="247" t="s">
        <v>908</v>
      </c>
      <c r="D647" s="247" t="s">
        <v>168</v>
      </c>
      <c r="E647" s="248" t="s">
        <v>909</v>
      </c>
      <c r="F647" s="249" t="s">
        <v>910</v>
      </c>
      <c r="G647" s="250" t="s">
        <v>200</v>
      </c>
      <c r="H647" s="251">
        <v>0.59799999999999998</v>
      </c>
      <c r="I647" s="252"/>
      <c r="J647" s="253">
        <f>ROUND(I647*H647,2)</f>
        <v>0</v>
      </c>
      <c r="K647" s="254"/>
      <c r="L647" s="45"/>
      <c r="M647" s="255" t="s">
        <v>1</v>
      </c>
      <c r="N647" s="256" t="s">
        <v>42</v>
      </c>
      <c r="O647" s="92"/>
      <c r="P647" s="257">
        <f>O647*H647</f>
        <v>0</v>
      </c>
      <c r="Q647" s="257">
        <v>0</v>
      </c>
      <c r="R647" s="257">
        <f>Q647*H647</f>
        <v>0</v>
      </c>
      <c r="S647" s="257">
        <v>0</v>
      </c>
      <c r="T647" s="258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59" t="s">
        <v>304</v>
      </c>
      <c r="AT647" s="259" t="s">
        <v>168</v>
      </c>
      <c r="AU647" s="259" t="s">
        <v>85</v>
      </c>
      <c r="AY647" s="18" t="s">
        <v>166</v>
      </c>
      <c r="BE647" s="260">
        <f>IF(N647="základní",J647,0)</f>
        <v>0</v>
      </c>
      <c r="BF647" s="260">
        <f>IF(N647="snížená",J647,0)</f>
        <v>0</v>
      </c>
      <c r="BG647" s="260">
        <f>IF(N647="zákl. přenesená",J647,0)</f>
        <v>0</v>
      </c>
      <c r="BH647" s="260">
        <f>IF(N647="sníž. přenesená",J647,0)</f>
        <v>0</v>
      </c>
      <c r="BI647" s="260">
        <f>IF(N647="nulová",J647,0)</f>
        <v>0</v>
      </c>
      <c r="BJ647" s="18" t="s">
        <v>81</v>
      </c>
      <c r="BK647" s="260">
        <f>ROUND(I647*H647,2)</f>
        <v>0</v>
      </c>
      <c r="BL647" s="18" t="s">
        <v>304</v>
      </c>
      <c r="BM647" s="259" t="s">
        <v>911</v>
      </c>
    </row>
    <row r="648" s="12" customFormat="1" ht="22.8" customHeight="1">
      <c r="A648" s="12"/>
      <c r="B648" s="231"/>
      <c r="C648" s="232"/>
      <c r="D648" s="233" t="s">
        <v>76</v>
      </c>
      <c r="E648" s="245" t="s">
        <v>912</v>
      </c>
      <c r="F648" s="245" t="s">
        <v>913</v>
      </c>
      <c r="G648" s="232"/>
      <c r="H648" s="232"/>
      <c r="I648" s="235"/>
      <c r="J648" s="246">
        <f>BK648</f>
        <v>0</v>
      </c>
      <c r="K648" s="232"/>
      <c r="L648" s="237"/>
      <c r="M648" s="238"/>
      <c r="N648" s="239"/>
      <c r="O648" s="239"/>
      <c r="P648" s="240">
        <f>SUM(P649:P665)</f>
        <v>0</v>
      </c>
      <c r="Q648" s="239"/>
      <c r="R648" s="240">
        <f>SUM(R649:R665)</f>
        <v>0.59026640000000008</v>
      </c>
      <c r="S648" s="239"/>
      <c r="T648" s="241">
        <f>SUM(T649:T665)</f>
        <v>0</v>
      </c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R648" s="242" t="s">
        <v>85</v>
      </c>
      <c r="AT648" s="243" t="s">
        <v>76</v>
      </c>
      <c r="AU648" s="243" t="s">
        <v>81</v>
      </c>
      <c r="AY648" s="242" t="s">
        <v>166</v>
      </c>
      <c r="BK648" s="244">
        <f>SUM(BK649:BK665)</f>
        <v>0</v>
      </c>
    </row>
    <row r="649" s="2" customFormat="1" ht="16.5" customHeight="1">
      <c r="A649" s="39"/>
      <c r="B649" s="40"/>
      <c r="C649" s="247" t="s">
        <v>914</v>
      </c>
      <c r="D649" s="247" t="s">
        <v>168</v>
      </c>
      <c r="E649" s="248" t="s">
        <v>915</v>
      </c>
      <c r="F649" s="249" t="s">
        <v>916</v>
      </c>
      <c r="G649" s="250" t="s">
        <v>242</v>
      </c>
      <c r="H649" s="251">
        <v>51.359999999999999</v>
      </c>
      <c r="I649" s="252"/>
      <c r="J649" s="253">
        <f>ROUND(I649*H649,2)</f>
        <v>0</v>
      </c>
      <c r="K649" s="254"/>
      <c r="L649" s="45"/>
      <c r="M649" s="255" t="s">
        <v>1</v>
      </c>
      <c r="N649" s="256" t="s">
        <v>42</v>
      </c>
      <c r="O649" s="92"/>
      <c r="P649" s="257">
        <f>O649*H649</f>
        <v>0</v>
      </c>
      <c r="Q649" s="257">
        <v>0</v>
      </c>
      <c r="R649" s="257">
        <f>Q649*H649</f>
        <v>0</v>
      </c>
      <c r="S649" s="257">
        <v>0</v>
      </c>
      <c r="T649" s="258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59" t="s">
        <v>304</v>
      </c>
      <c r="AT649" s="259" t="s">
        <v>168</v>
      </c>
      <c r="AU649" s="259" t="s">
        <v>85</v>
      </c>
      <c r="AY649" s="18" t="s">
        <v>166</v>
      </c>
      <c r="BE649" s="260">
        <f>IF(N649="základní",J649,0)</f>
        <v>0</v>
      </c>
      <c r="BF649" s="260">
        <f>IF(N649="snížená",J649,0)</f>
        <v>0</v>
      </c>
      <c r="BG649" s="260">
        <f>IF(N649="zákl. přenesená",J649,0)</f>
        <v>0</v>
      </c>
      <c r="BH649" s="260">
        <f>IF(N649="sníž. přenesená",J649,0)</f>
        <v>0</v>
      </c>
      <c r="BI649" s="260">
        <f>IF(N649="nulová",J649,0)</f>
        <v>0</v>
      </c>
      <c r="BJ649" s="18" t="s">
        <v>81</v>
      </c>
      <c r="BK649" s="260">
        <f>ROUND(I649*H649,2)</f>
        <v>0</v>
      </c>
      <c r="BL649" s="18" t="s">
        <v>304</v>
      </c>
      <c r="BM649" s="259" t="s">
        <v>917</v>
      </c>
    </row>
    <row r="650" s="14" customFormat="1">
      <c r="A650" s="14"/>
      <c r="B650" s="272"/>
      <c r="C650" s="273"/>
      <c r="D650" s="263" t="s">
        <v>174</v>
      </c>
      <c r="E650" s="274" t="s">
        <v>1</v>
      </c>
      <c r="F650" s="275" t="s">
        <v>918</v>
      </c>
      <c r="G650" s="273"/>
      <c r="H650" s="276">
        <v>51.359999999999999</v>
      </c>
      <c r="I650" s="277"/>
      <c r="J650" s="273"/>
      <c r="K650" s="273"/>
      <c r="L650" s="278"/>
      <c r="M650" s="279"/>
      <c r="N650" s="280"/>
      <c r="O650" s="280"/>
      <c r="P650" s="280"/>
      <c r="Q650" s="280"/>
      <c r="R650" s="280"/>
      <c r="S650" s="280"/>
      <c r="T650" s="281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82" t="s">
        <v>174</v>
      </c>
      <c r="AU650" s="282" t="s">
        <v>85</v>
      </c>
      <c r="AV650" s="14" t="s">
        <v>85</v>
      </c>
      <c r="AW650" s="14" t="s">
        <v>32</v>
      </c>
      <c r="AX650" s="14" t="s">
        <v>77</v>
      </c>
      <c r="AY650" s="282" t="s">
        <v>166</v>
      </c>
    </row>
    <row r="651" s="2" customFormat="1" ht="21.75" customHeight="1">
      <c r="A651" s="39"/>
      <c r="B651" s="40"/>
      <c r="C651" s="247" t="s">
        <v>919</v>
      </c>
      <c r="D651" s="247" t="s">
        <v>168</v>
      </c>
      <c r="E651" s="248" t="s">
        <v>920</v>
      </c>
      <c r="F651" s="249" t="s">
        <v>921</v>
      </c>
      <c r="G651" s="250" t="s">
        <v>242</v>
      </c>
      <c r="H651" s="251">
        <v>51.359999999999999</v>
      </c>
      <c r="I651" s="252"/>
      <c r="J651" s="253">
        <f>ROUND(I651*H651,2)</f>
        <v>0</v>
      </c>
      <c r="K651" s="254"/>
      <c r="L651" s="45"/>
      <c r="M651" s="255" t="s">
        <v>1</v>
      </c>
      <c r="N651" s="256" t="s">
        <v>42</v>
      </c>
      <c r="O651" s="92"/>
      <c r="P651" s="257">
        <f>O651*H651</f>
        <v>0</v>
      </c>
      <c r="Q651" s="257">
        <v>3.0000000000000001E-05</v>
      </c>
      <c r="R651" s="257">
        <f>Q651*H651</f>
        <v>0.0015407999999999999</v>
      </c>
      <c r="S651" s="257">
        <v>0</v>
      </c>
      <c r="T651" s="258">
        <f>S651*H651</f>
        <v>0</v>
      </c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R651" s="259" t="s">
        <v>304</v>
      </c>
      <c r="AT651" s="259" t="s">
        <v>168</v>
      </c>
      <c r="AU651" s="259" t="s">
        <v>85</v>
      </c>
      <c r="AY651" s="18" t="s">
        <v>166</v>
      </c>
      <c r="BE651" s="260">
        <f>IF(N651="základní",J651,0)</f>
        <v>0</v>
      </c>
      <c r="BF651" s="260">
        <f>IF(N651="snížená",J651,0)</f>
        <v>0</v>
      </c>
      <c r="BG651" s="260">
        <f>IF(N651="zákl. přenesená",J651,0)</f>
        <v>0</v>
      </c>
      <c r="BH651" s="260">
        <f>IF(N651="sníž. přenesená",J651,0)</f>
        <v>0</v>
      </c>
      <c r="BI651" s="260">
        <f>IF(N651="nulová",J651,0)</f>
        <v>0</v>
      </c>
      <c r="BJ651" s="18" t="s">
        <v>81</v>
      </c>
      <c r="BK651" s="260">
        <f>ROUND(I651*H651,2)</f>
        <v>0</v>
      </c>
      <c r="BL651" s="18" t="s">
        <v>304</v>
      </c>
      <c r="BM651" s="259" t="s">
        <v>922</v>
      </c>
    </row>
    <row r="652" s="2" customFormat="1" ht="21.75" customHeight="1">
      <c r="A652" s="39"/>
      <c r="B652" s="40"/>
      <c r="C652" s="247" t="s">
        <v>923</v>
      </c>
      <c r="D652" s="247" t="s">
        <v>168</v>
      </c>
      <c r="E652" s="248" t="s">
        <v>924</v>
      </c>
      <c r="F652" s="249" t="s">
        <v>925</v>
      </c>
      <c r="G652" s="250" t="s">
        <v>242</v>
      </c>
      <c r="H652" s="251">
        <v>51.359999999999999</v>
      </c>
      <c r="I652" s="252"/>
      <c r="J652" s="253">
        <f>ROUND(I652*H652,2)</f>
        <v>0</v>
      </c>
      <c r="K652" s="254"/>
      <c r="L652" s="45"/>
      <c r="M652" s="255" t="s">
        <v>1</v>
      </c>
      <c r="N652" s="256" t="s">
        <v>42</v>
      </c>
      <c r="O652" s="92"/>
      <c r="P652" s="257">
        <f>O652*H652</f>
        <v>0</v>
      </c>
      <c r="Q652" s="257">
        <v>0.0045500000000000002</v>
      </c>
      <c r="R652" s="257">
        <f>Q652*H652</f>
        <v>0.23368800000000001</v>
      </c>
      <c r="S652" s="257">
        <v>0</v>
      </c>
      <c r="T652" s="258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59" t="s">
        <v>304</v>
      </c>
      <c r="AT652" s="259" t="s">
        <v>168</v>
      </c>
      <c r="AU652" s="259" t="s">
        <v>85</v>
      </c>
      <c r="AY652" s="18" t="s">
        <v>166</v>
      </c>
      <c r="BE652" s="260">
        <f>IF(N652="základní",J652,0)</f>
        <v>0</v>
      </c>
      <c r="BF652" s="260">
        <f>IF(N652="snížená",J652,0)</f>
        <v>0</v>
      </c>
      <c r="BG652" s="260">
        <f>IF(N652="zákl. přenesená",J652,0)</f>
        <v>0</v>
      </c>
      <c r="BH652" s="260">
        <f>IF(N652="sníž. přenesená",J652,0)</f>
        <v>0</v>
      </c>
      <c r="BI652" s="260">
        <f>IF(N652="nulová",J652,0)</f>
        <v>0</v>
      </c>
      <c r="BJ652" s="18" t="s">
        <v>81</v>
      </c>
      <c r="BK652" s="260">
        <f>ROUND(I652*H652,2)</f>
        <v>0</v>
      </c>
      <c r="BL652" s="18" t="s">
        <v>304</v>
      </c>
      <c r="BM652" s="259" t="s">
        <v>926</v>
      </c>
    </row>
    <row r="653" s="2" customFormat="1" ht="16.5" customHeight="1">
      <c r="A653" s="39"/>
      <c r="B653" s="40"/>
      <c r="C653" s="247" t="s">
        <v>927</v>
      </c>
      <c r="D653" s="247" t="s">
        <v>168</v>
      </c>
      <c r="E653" s="248" t="s">
        <v>928</v>
      </c>
      <c r="F653" s="249" t="s">
        <v>929</v>
      </c>
      <c r="G653" s="250" t="s">
        <v>242</v>
      </c>
      <c r="H653" s="251">
        <v>51.359999999999999</v>
      </c>
      <c r="I653" s="252"/>
      <c r="J653" s="253">
        <f>ROUND(I653*H653,2)</f>
        <v>0</v>
      </c>
      <c r="K653" s="254"/>
      <c r="L653" s="45"/>
      <c r="M653" s="255" t="s">
        <v>1</v>
      </c>
      <c r="N653" s="256" t="s">
        <v>42</v>
      </c>
      <c r="O653" s="92"/>
      <c r="P653" s="257">
        <f>O653*H653</f>
        <v>0</v>
      </c>
      <c r="Q653" s="257">
        <v>0.00029999999999999997</v>
      </c>
      <c r="R653" s="257">
        <f>Q653*H653</f>
        <v>0.015407999999999998</v>
      </c>
      <c r="S653" s="257">
        <v>0</v>
      </c>
      <c r="T653" s="258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59" t="s">
        <v>304</v>
      </c>
      <c r="AT653" s="259" t="s">
        <v>168</v>
      </c>
      <c r="AU653" s="259" t="s">
        <v>85</v>
      </c>
      <c r="AY653" s="18" t="s">
        <v>166</v>
      </c>
      <c r="BE653" s="260">
        <f>IF(N653="základní",J653,0)</f>
        <v>0</v>
      </c>
      <c r="BF653" s="260">
        <f>IF(N653="snížená",J653,0)</f>
        <v>0</v>
      </c>
      <c r="BG653" s="260">
        <f>IF(N653="zákl. přenesená",J653,0)</f>
        <v>0</v>
      </c>
      <c r="BH653" s="260">
        <f>IF(N653="sníž. přenesená",J653,0)</f>
        <v>0</v>
      </c>
      <c r="BI653" s="260">
        <f>IF(N653="nulová",J653,0)</f>
        <v>0</v>
      </c>
      <c r="BJ653" s="18" t="s">
        <v>81</v>
      </c>
      <c r="BK653" s="260">
        <f>ROUND(I653*H653,2)</f>
        <v>0</v>
      </c>
      <c r="BL653" s="18" t="s">
        <v>304</v>
      </c>
      <c r="BM653" s="259" t="s">
        <v>930</v>
      </c>
    </row>
    <row r="654" s="2" customFormat="1" ht="33" customHeight="1">
      <c r="A654" s="39"/>
      <c r="B654" s="40"/>
      <c r="C654" s="294" t="s">
        <v>931</v>
      </c>
      <c r="D654" s="294" t="s">
        <v>249</v>
      </c>
      <c r="E654" s="295" t="s">
        <v>932</v>
      </c>
      <c r="F654" s="296" t="s">
        <v>933</v>
      </c>
      <c r="G654" s="297" t="s">
        <v>242</v>
      </c>
      <c r="H654" s="298">
        <v>56.496000000000002</v>
      </c>
      <c r="I654" s="299"/>
      <c r="J654" s="300">
        <f>ROUND(I654*H654,2)</f>
        <v>0</v>
      </c>
      <c r="K654" s="301"/>
      <c r="L654" s="302"/>
      <c r="M654" s="303" t="s">
        <v>1</v>
      </c>
      <c r="N654" s="304" t="s">
        <v>42</v>
      </c>
      <c r="O654" s="92"/>
      <c r="P654" s="257">
        <f>O654*H654</f>
        <v>0</v>
      </c>
      <c r="Q654" s="257">
        <v>0.0051000000000000004</v>
      </c>
      <c r="R654" s="257">
        <f>Q654*H654</f>
        <v>0.28812960000000004</v>
      </c>
      <c r="S654" s="257">
        <v>0</v>
      </c>
      <c r="T654" s="258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59" t="s">
        <v>404</v>
      </c>
      <c r="AT654" s="259" t="s">
        <v>249</v>
      </c>
      <c r="AU654" s="259" t="s">
        <v>85</v>
      </c>
      <c r="AY654" s="18" t="s">
        <v>166</v>
      </c>
      <c r="BE654" s="260">
        <f>IF(N654="základní",J654,0)</f>
        <v>0</v>
      </c>
      <c r="BF654" s="260">
        <f>IF(N654="snížená",J654,0)</f>
        <v>0</v>
      </c>
      <c r="BG654" s="260">
        <f>IF(N654="zákl. přenesená",J654,0)</f>
        <v>0</v>
      </c>
      <c r="BH654" s="260">
        <f>IF(N654="sníž. přenesená",J654,0)</f>
        <v>0</v>
      </c>
      <c r="BI654" s="260">
        <f>IF(N654="nulová",J654,0)</f>
        <v>0</v>
      </c>
      <c r="BJ654" s="18" t="s">
        <v>81</v>
      </c>
      <c r="BK654" s="260">
        <f>ROUND(I654*H654,2)</f>
        <v>0</v>
      </c>
      <c r="BL654" s="18" t="s">
        <v>304</v>
      </c>
      <c r="BM654" s="259" t="s">
        <v>934</v>
      </c>
    </row>
    <row r="655" s="14" customFormat="1">
      <c r="A655" s="14"/>
      <c r="B655" s="272"/>
      <c r="C655" s="273"/>
      <c r="D655" s="263" t="s">
        <v>174</v>
      </c>
      <c r="E655" s="274" t="s">
        <v>1</v>
      </c>
      <c r="F655" s="275" t="s">
        <v>935</v>
      </c>
      <c r="G655" s="273"/>
      <c r="H655" s="276">
        <v>56.496000000000002</v>
      </c>
      <c r="I655" s="277"/>
      <c r="J655" s="273"/>
      <c r="K655" s="273"/>
      <c r="L655" s="278"/>
      <c r="M655" s="279"/>
      <c r="N655" s="280"/>
      <c r="O655" s="280"/>
      <c r="P655" s="280"/>
      <c r="Q655" s="280"/>
      <c r="R655" s="280"/>
      <c r="S655" s="280"/>
      <c r="T655" s="281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82" t="s">
        <v>174</v>
      </c>
      <c r="AU655" s="282" t="s">
        <v>85</v>
      </c>
      <c r="AV655" s="14" t="s">
        <v>85</v>
      </c>
      <c r="AW655" s="14" t="s">
        <v>32</v>
      </c>
      <c r="AX655" s="14" t="s">
        <v>77</v>
      </c>
      <c r="AY655" s="282" t="s">
        <v>166</v>
      </c>
    </row>
    <row r="656" s="15" customFormat="1">
      <c r="A656" s="15"/>
      <c r="B656" s="283"/>
      <c r="C656" s="284"/>
      <c r="D656" s="263" t="s">
        <v>174</v>
      </c>
      <c r="E656" s="285" t="s">
        <v>1</v>
      </c>
      <c r="F656" s="286" t="s">
        <v>177</v>
      </c>
      <c r="G656" s="284"/>
      <c r="H656" s="287">
        <v>56.496000000000002</v>
      </c>
      <c r="I656" s="288"/>
      <c r="J656" s="284"/>
      <c r="K656" s="284"/>
      <c r="L656" s="289"/>
      <c r="M656" s="290"/>
      <c r="N656" s="291"/>
      <c r="O656" s="291"/>
      <c r="P656" s="291"/>
      <c r="Q656" s="291"/>
      <c r="R656" s="291"/>
      <c r="S656" s="291"/>
      <c r="T656" s="292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93" t="s">
        <v>174</v>
      </c>
      <c r="AU656" s="293" t="s">
        <v>85</v>
      </c>
      <c r="AV656" s="15" t="s">
        <v>172</v>
      </c>
      <c r="AW656" s="15" t="s">
        <v>32</v>
      </c>
      <c r="AX656" s="15" t="s">
        <v>81</v>
      </c>
      <c r="AY656" s="293" t="s">
        <v>166</v>
      </c>
    </row>
    <row r="657" s="2" customFormat="1" ht="16.5" customHeight="1">
      <c r="A657" s="39"/>
      <c r="B657" s="40"/>
      <c r="C657" s="247" t="s">
        <v>936</v>
      </c>
      <c r="D657" s="247" t="s">
        <v>168</v>
      </c>
      <c r="E657" s="248" t="s">
        <v>937</v>
      </c>
      <c r="F657" s="249" t="s">
        <v>938</v>
      </c>
      <c r="G657" s="250" t="s">
        <v>233</v>
      </c>
      <c r="H657" s="251">
        <v>50</v>
      </c>
      <c r="I657" s="252"/>
      <c r="J657" s="253">
        <f>ROUND(I657*H657,2)</f>
        <v>0</v>
      </c>
      <c r="K657" s="254"/>
      <c r="L657" s="45"/>
      <c r="M657" s="255" t="s">
        <v>1</v>
      </c>
      <c r="N657" s="256" t="s">
        <v>42</v>
      </c>
      <c r="O657" s="92"/>
      <c r="P657" s="257">
        <f>O657*H657</f>
        <v>0</v>
      </c>
      <c r="Q657" s="257">
        <v>1.0000000000000001E-05</v>
      </c>
      <c r="R657" s="257">
        <f>Q657*H657</f>
        <v>0.00050000000000000001</v>
      </c>
      <c r="S657" s="257">
        <v>0</v>
      </c>
      <c r="T657" s="258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59" t="s">
        <v>304</v>
      </c>
      <c r="AT657" s="259" t="s">
        <v>168</v>
      </c>
      <c r="AU657" s="259" t="s">
        <v>85</v>
      </c>
      <c r="AY657" s="18" t="s">
        <v>166</v>
      </c>
      <c r="BE657" s="260">
        <f>IF(N657="základní",J657,0)</f>
        <v>0</v>
      </c>
      <c r="BF657" s="260">
        <f>IF(N657="snížená",J657,0)</f>
        <v>0</v>
      </c>
      <c r="BG657" s="260">
        <f>IF(N657="zákl. přenesená",J657,0)</f>
        <v>0</v>
      </c>
      <c r="BH657" s="260">
        <f>IF(N657="sníž. přenesená",J657,0)</f>
        <v>0</v>
      </c>
      <c r="BI657" s="260">
        <f>IF(N657="nulová",J657,0)</f>
        <v>0</v>
      </c>
      <c r="BJ657" s="18" t="s">
        <v>81</v>
      </c>
      <c r="BK657" s="260">
        <f>ROUND(I657*H657,2)</f>
        <v>0</v>
      </c>
      <c r="BL657" s="18" t="s">
        <v>304</v>
      </c>
      <c r="BM657" s="259" t="s">
        <v>939</v>
      </c>
    </row>
    <row r="658" s="14" customFormat="1">
      <c r="A658" s="14"/>
      <c r="B658" s="272"/>
      <c r="C658" s="273"/>
      <c r="D658" s="263" t="s">
        <v>174</v>
      </c>
      <c r="E658" s="274" t="s">
        <v>1</v>
      </c>
      <c r="F658" s="275" t="s">
        <v>373</v>
      </c>
      <c r="G658" s="273"/>
      <c r="H658" s="276">
        <v>50</v>
      </c>
      <c r="I658" s="277"/>
      <c r="J658" s="273"/>
      <c r="K658" s="273"/>
      <c r="L658" s="278"/>
      <c r="M658" s="279"/>
      <c r="N658" s="280"/>
      <c r="O658" s="280"/>
      <c r="P658" s="280"/>
      <c r="Q658" s="280"/>
      <c r="R658" s="280"/>
      <c r="S658" s="280"/>
      <c r="T658" s="28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82" t="s">
        <v>174</v>
      </c>
      <c r="AU658" s="282" t="s">
        <v>85</v>
      </c>
      <c r="AV658" s="14" t="s">
        <v>85</v>
      </c>
      <c r="AW658" s="14" t="s">
        <v>32</v>
      </c>
      <c r="AX658" s="14" t="s">
        <v>77</v>
      </c>
      <c r="AY658" s="282" t="s">
        <v>166</v>
      </c>
    </row>
    <row r="659" s="13" customFormat="1">
      <c r="A659" s="13"/>
      <c r="B659" s="261"/>
      <c r="C659" s="262"/>
      <c r="D659" s="263" t="s">
        <v>174</v>
      </c>
      <c r="E659" s="264" t="s">
        <v>1</v>
      </c>
      <c r="F659" s="265" t="s">
        <v>940</v>
      </c>
      <c r="G659" s="262"/>
      <c r="H659" s="264" t="s">
        <v>1</v>
      </c>
      <c r="I659" s="266"/>
      <c r="J659" s="262"/>
      <c r="K659" s="262"/>
      <c r="L659" s="267"/>
      <c r="M659" s="268"/>
      <c r="N659" s="269"/>
      <c r="O659" s="269"/>
      <c r="P659" s="269"/>
      <c r="Q659" s="269"/>
      <c r="R659" s="269"/>
      <c r="S659" s="269"/>
      <c r="T659" s="270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71" t="s">
        <v>174</v>
      </c>
      <c r="AU659" s="271" t="s">
        <v>85</v>
      </c>
      <c r="AV659" s="13" t="s">
        <v>81</v>
      </c>
      <c r="AW659" s="13" t="s">
        <v>32</v>
      </c>
      <c r="AX659" s="13" t="s">
        <v>77</v>
      </c>
      <c r="AY659" s="271" t="s">
        <v>166</v>
      </c>
    </row>
    <row r="660" s="15" customFormat="1">
      <c r="A660" s="15"/>
      <c r="B660" s="283"/>
      <c r="C660" s="284"/>
      <c r="D660" s="263" t="s">
        <v>174</v>
      </c>
      <c r="E660" s="285" t="s">
        <v>1</v>
      </c>
      <c r="F660" s="286" t="s">
        <v>177</v>
      </c>
      <c r="G660" s="284"/>
      <c r="H660" s="287">
        <v>50</v>
      </c>
      <c r="I660" s="288"/>
      <c r="J660" s="284"/>
      <c r="K660" s="284"/>
      <c r="L660" s="289"/>
      <c r="M660" s="290"/>
      <c r="N660" s="291"/>
      <c r="O660" s="291"/>
      <c r="P660" s="291"/>
      <c r="Q660" s="291"/>
      <c r="R660" s="291"/>
      <c r="S660" s="291"/>
      <c r="T660" s="292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93" t="s">
        <v>174</v>
      </c>
      <c r="AU660" s="293" t="s">
        <v>85</v>
      </c>
      <c r="AV660" s="15" t="s">
        <v>172</v>
      </c>
      <c r="AW660" s="15" t="s">
        <v>32</v>
      </c>
      <c r="AX660" s="15" t="s">
        <v>81</v>
      </c>
      <c r="AY660" s="293" t="s">
        <v>166</v>
      </c>
    </row>
    <row r="661" s="2" customFormat="1" ht="16.5" customHeight="1">
      <c r="A661" s="39"/>
      <c r="B661" s="40"/>
      <c r="C661" s="294" t="s">
        <v>941</v>
      </c>
      <c r="D661" s="294" t="s">
        <v>249</v>
      </c>
      <c r="E661" s="295" t="s">
        <v>942</v>
      </c>
      <c r="F661" s="296" t="s">
        <v>943</v>
      </c>
      <c r="G661" s="297" t="s">
        <v>233</v>
      </c>
      <c r="H661" s="298">
        <v>51</v>
      </c>
      <c r="I661" s="299"/>
      <c r="J661" s="300">
        <f>ROUND(I661*H661,2)</f>
        <v>0</v>
      </c>
      <c r="K661" s="301"/>
      <c r="L661" s="302"/>
      <c r="M661" s="303" t="s">
        <v>1</v>
      </c>
      <c r="N661" s="304" t="s">
        <v>42</v>
      </c>
      <c r="O661" s="92"/>
      <c r="P661" s="257">
        <f>O661*H661</f>
        <v>0</v>
      </c>
      <c r="Q661" s="257">
        <v>0.001</v>
      </c>
      <c r="R661" s="257">
        <f>Q661*H661</f>
        <v>0.051000000000000004</v>
      </c>
      <c r="S661" s="257">
        <v>0</v>
      </c>
      <c r="T661" s="258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59" t="s">
        <v>404</v>
      </c>
      <c r="AT661" s="259" t="s">
        <v>249</v>
      </c>
      <c r="AU661" s="259" t="s">
        <v>85</v>
      </c>
      <c r="AY661" s="18" t="s">
        <v>166</v>
      </c>
      <c r="BE661" s="260">
        <f>IF(N661="základní",J661,0)</f>
        <v>0</v>
      </c>
      <c r="BF661" s="260">
        <f>IF(N661="snížená",J661,0)</f>
        <v>0</v>
      </c>
      <c r="BG661" s="260">
        <f>IF(N661="zákl. přenesená",J661,0)</f>
        <v>0</v>
      </c>
      <c r="BH661" s="260">
        <f>IF(N661="sníž. přenesená",J661,0)</f>
        <v>0</v>
      </c>
      <c r="BI661" s="260">
        <f>IF(N661="nulová",J661,0)</f>
        <v>0</v>
      </c>
      <c r="BJ661" s="18" t="s">
        <v>81</v>
      </c>
      <c r="BK661" s="260">
        <f>ROUND(I661*H661,2)</f>
        <v>0</v>
      </c>
      <c r="BL661" s="18" t="s">
        <v>304</v>
      </c>
      <c r="BM661" s="259" t="s">
        <v>944</v>
      </c>
    </row>
    <row r="662" s="14" customFormat="1">
      <c r="A662" s="14"/>
      <c r="B662" s="272"/>
      <c r="C662" s="273"/>
      <c r="D662" s="263" t="s">
        <v>174</v>
      </c>
      <c r="E662" s="274" t="s">
        <v>1</v>
      </c>
      <c r="F662" s="275" t="s">
        <v>945</v>
      </c>
      <c r="G662" s="273"/>
      <c r="H662" s="276">
        <v>51</v>
      </c>
      <c r="I662" s="277"/>
      <c r="J662" s="273"/>
      <c r="K662" s="273"/>
      <c r="L662" s="278"/>
      <c r="M662" s="279"/>
      <c r="N662" s="280"/>
      <c r="O662" s="280"/>
      <c r="P662" s="280"/>
      <c r="Q662" s="280"/>
      <c r="R662" s="280"/>
      <c r="S662" s="280"/>
      <c r="T662" s="28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82" t="s">
        <v>174</v>
      </c>
      <c r="AU662" s="282" t="s">
        <v>85</v>
      </c>
      <c r="AV662" s="14" t="s">
        <v>85</v>
      </c>
      <c r="AW662" s="14" t="s">
        <v>32</v>
      </c>
      <c r="AX662" s="14" t="s">
        <v>77</v>
      </c>
      <c r="AY662" s="282" t="s">
        <v>166</v>
      </c>
    </row>
    <row r="663" s="15" customFormat="1">
      <c r="A663" s="15"/>
      <c r="B663" s="283"/>
      <c r="C663" s="284"/>
      <c r="D663" s="263" t="s">
        <v>174</v>
      </c>
      <c r="E663" s="285" t="s">
        <v>1</v>
      </c>
      <c r="F663" s="286" t="s">
        <v>177</v>
      </c>
      <c r="G663" s="284"/>
      <c r="H663" s="287">
        <v>51</v>
      </c>
      <c r="I663" s="288"/>
      <c r="J663" s="284"/>
      <c r="K663" s="284"/>
      <c r="L663" s="289"/>
      <c r="M663" s="290"/>
      <c r="N663" s="291"/>
      <c r="O663" s="291"/>
      <c r="P663" s="291"/>
      <c r="Q663" s="291"/>
      <c r="R663" s="291"/>
      <c r="S663" s="291"/>
      <c r="T663" s="292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93" t="s">
        <v>174</v>
      </c>
      <c r="AU663" s="293" t="s">
        <v>85</v>
      </c>
      <c r="AV663" s="15" t="s">
        <v>172</v>
      </c>
      <c r="AW663" s="15" t="s">
        <v>32</v>
      </c>
      <c r="AX663" s="15" t="s">
        <v>81</v>
      </c>
      <c r="AY663" s="293" t="s">
        <v>166</v>
      </c>
    </row>
    <row r="664" s="2" customFormat="1" ht="21.75" customHeight="1">
      <c r="A664" s="39"/>
      <c r="B664" s="40"/>
      <c r="C664" s="247" t="s">
        <v>946</v>
      </c>
      <c r="D664" s="247" t="s">
        <v>168</v>
      </c>
      <c r="E664" s="248" t="s">
        <v>947</v>
      </c>
      <c r="F664" s="249" t="s">
        <v>948</v>
      </c>
      <c r="G664" s="250" t="s">
        <v>242</v>
      </c>
      <c r="H664" s="251">
        <v>51.359999999999999</v>
      </c>
      <c r="I664" s="252"/>
      <c r="J664" s="253">
        <f>ROUND(I664*H664,2)</f>
        <v>0</v>
      </c>
      <c r="K664" s="254"/>
      <c r="L664" s="45"/>
      <c r="M664" s="255" t="s">
        <v>1</v>
      </c>
      <c r="N664" s="256" t="s">
        <v>42</v>
      </c>
      <c r="O664" s="92"/>
      <c r="P664" s="257">
        <f>O664*H664</f>
        <v>0</v>
      </c>
      <c r="Q664" s="257">
        <v>0</v>
      </c>
      <c r="R664" s="257">
        <f>Q664*H664</f>
        <v>0</v>
      </c>
      <c r="S664" s="257">
        <v>0</v>
      </c>
      <c r="T664" s="258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59" t="s">
        <v>304</v>
      </c>
      <c r="AT664" s="259" t="s">
        <v>168</v>
      </c>
      <c r="AU664" s="259" t="s">
        <v>85</v>
      </c>
      <c r="AY664" s="18" t="s">
        <v>166</v>
      </c>
      <c r="BE664" s="260">
        <f>IF(N664="základní",J664,0)</f>
        <v>0</v>
      </c>
      <c r="BF664" s="260">
        <f>IF(N664="snížená",J664,0)</f>
        <v>0</v>
      </c>
      <c r="BG664" s="260">
        <f>IF(N664="zákl. přenesená",J664,0)</f>
        <v>0</v>
      </c>
      <c r="BH664" s="260">
        <f>IF(N664="sníž. přenesená",J664,0)</f>
        <v>0</v>
      </c>
      <c r="BI664" s="260">
        <f>IF(N664="nulová",J664,0)</f>
        <v>0</v>
      </c>
      <c r="BJ664" s="18" t="s">
        <v>81</v>
      </c>
      <c r="BK664" s="260">
        <f>ROUND(I664*H664,2)</f>
        <v>0</v>
      </c>
      <c r="BL664" s="18" t="s">
        <v>304</v>
      </c>
      <c r="BM664" s="259" t="s">
        <v>949</v>
      </c>
    </row>
    <row r="665" s="2" customFormat="1" ht="21.75" customHeight="1">
      <c r="A665" s="39"/>
      <c r="B665" s="40"/>
      <c r="C665" s="247" t="s">
        <v>950</v>
      </c>
      <c r="D665" s="247" t="s">
        <v>168</v>
      </c>
      <c r="E665" s="248" t="s">
        <v>951</v>
      </c>
      <c r="F665" s="249" t="s">
        <v>952</v>
      </c>
      <c r="G665" s="250" t="s">
        <v>200</v>
      </c>
      <c r="H665" s="251">
        <v>0.58999999999999997</v>
      </c>
      <c r="I665" s="252"/>
      <c r="J665" s="253">
        <f>ROUND(I665*H665,2)</f>
        <v>0</v>
      </c>
      <c r="K665" s="254"/>
      <c r="L665" s="45"/>
      <c r="M665" s="255" t="s">
        <v>1</v>
      </c>
      <c r="N665" s="256" t="s">
        <v>42</v>
      </c>
      <c r="O665" s="92"/>
      <c r="P665" s="257">
        <f>O665*H665</f>
        <v>0</v>
      </c>
      <c r="Q665" s="257">
        <v>0</v>
      </c>
      <c r="R665" s="257">
        <f>Q665*H665</f>
        <v>0</v>
      </c>
      <c r="S665" s="257">
        <v>0</v>
      </c>
      <c r="T665" s="258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59" t="s">
        <v>304</v>
      </c>
      <c r="AT665" s="259" t="s">
        <v>168</v>
      </c>
      <c r="AU665" s="259" t="s">
        <v>85</v>
      </c>
      <c r="AY665" s="18" t="s">
        <v>166</v>
      </c>
      <c r="BE665" s="260">
        <f>IF(N665="základní",J665,0)</f>
        <v>0</v>
      </c>
      <c r="BF665" s="260">
        <f>IF(N665="snížená",J665,0)</f>
        <v>0</v>
      </c>
      <c r="BG665" s="260">
        <f>IF(N665="zákl. přenesená",J665,0)</f>
        <v>0</v>
      </c>
      <c r="BH665" s="260">
        <f>IF(N665="sníž. přenesená",J665,0)</f>
        <v>0</v>
      </c>
      <c r="BI665" s="260">
        <f>IF(N665="nulová",J665,0)</f>
        <v>0</v>
      </c>
      <c r="BJ665" s="18" t="s">
        <v>81</v>
      </c>
      <c r="BK665" s="260">
        <f>ROUND(I665*H665,2)</f>
        <v>0</v>
      </c>
      <c r="BL665" s="18" t="s">
        <v>304</v>
      </c>
      <c r="BM665" s="259" t="s">
        <v>953</v>
      </c>
    </row>
    <row r="666" s="12" customFormat="1" ht="22.8" customHeight="1">
      <c r="A666" s="12"/>
      <c r="B666" s="231"/>
      <c r="C666" s="232"/>
      <c r="D666" s="233" t="s">
        <v>76</v>
      </c>
      <c r="E666" s="245" t="s">
        <v>954</v>
      </c>
      <c r="F666" s="245" t="s">
        <v>955</v>
      </c>
      <c r="G666" s="232"/>
      <c r="H666" s="232"/>
      <c r="I666" s="235"/>
      <c r="J666" s="246">
        <f>BK666</f>
        <v>0</v>
      </c>
      <c r="K666" s="232"/>
      <c r="L666" s="237"/>
      <c r="M666" s="238"/>
      <c r="N666" s="239"/>
      <c r="O666" s="239"/>
      <c r="P666" s="240">
        <f>SUM(P667:P691)</f>
        <v>0</v>
      </c>
      <c r="Q666" s="239"/>
      <c r="R666" s="240">
        <f>SUM(R667:R691)</f>
        <v>2.6308794000000004</v>
      </c>
      <c r="S666" s="239"/>
      <c r="T666" s="241">
        <f>SUM(T667:T691)</f>
        <v>0</v>
      </c>
      <c r="U666" s="12"/>
      <c r="V666" s="12"/>
      <c r="W666" s="12"/>
      <c r="X666" s="12"/>
      <c r="Y666" s="12"/>
      <c r="Z666" s="12"/>
      <c r="AA666" s="12"/>
      <c r="AB666" s="12"/>
      <c r="AC666" s="12"/>
      <c r="AD666" s="12"/>
      <c r="AE666" s="12"/>
      <c r="AR666" s="242" t="s">
        <v>85</v>
      </c>
      <c r="AT666" s="243" t="s">
        <v>76</v>
      </c>
      <c r="AU666" s="243" t="s">
        <v>81</v>
      </c>
      <c r="AY666" s="242" t="s">
        <v>166</v>
      </c>
      <c r="BK666" s="244">
        <f>SUM(BK667:BK691)</f>
        <v>0</v>
      </c>
    </row>
    <row r="667" s="2" customFormat="1" ht="16.5" customHeight="1">
      <c r="A667" s="39"/>
      <c r="B667" s="40"/>
      <c r="C667" s="247" t="s">
        <v>956</v>
      </c>
      <c r="D667" s="247" t="s">
        <v>168</v>
      </c>
      <c r="E667" s="248" t="s">
        <v>957</v>
      </c>
      <c r="F667" s="249" t="s">
        <v>958</v>
      </c>
      <c r="G667" s="250" t="s">
        <v>242</v>
      </c>
      <c r="H667" s="251">
        <v>84.614000000000004</v>
      </c>
      <c r="I667" s="252"/>
      <c r="J667" s="253">
        <f>ROUND(I667*H667,2)</f>
        <v>0</v>
      </c>
      <c r="K667" s="254"/>
      <c r="L667" s="45"/>
      <c r="M667" s="255" t="s">
        <v>1</v>
      </c>
      <c r="N667" s="256" t="s">
        <v>42</v>
      </c>
      <c r="O667" s="92"/>
      <c r="P667" s="257">
        <f>O667*H667</f>
        <v>0</v>
      </c>
      <c r="Q667" s="257">
        <v>0.00029999999999999997</v>
      </c>
      <c r="R667" s="257">
        <f>Q667*H667</f>
        <v>0.025384199999999999</v>
      </c>
      <c r="S667" s="257">
        <v>0</v>
      </c>
      <c r="T667" s="258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59" t="s">
        <v>304</v>
      </c>
      <c r="AT667" s="259" t="s">
        <v>168</v>
      </c>
      <c r="AU667" s="259" t="s">
        <v>85</v>
      </c>
      <c r="AY667" s="18" t="s">
        <v>166</v>
      </c>
      <c r="BE667" s="260">
        <f>IF(N667="základní",J667,0)</f>
        <v>0</v>
      </c>
      <c r="BF667" s="260">
        <f>IF(N667="snížená",J667,0)</f>
        <v>0</v>
      </c>
      <c r="BG667" s="260">
        <f>IF(N667="zákl. přenesená",J667,0)</f>
        <v>0</v>
      </c>
      <c r="BH667" s="260">
        <f>IF(N667="sníž. přenesená",J667,0)</f>
        <v>0</v>
      </c>
      <c r="BI667" s="260">
        <f>IF(N667="nulová",J667,0)</f>
        <v>0</v>
      </c>
      <c r="BJ667" s="18" t="s">
        <v>81</v>
      </c>
      <c r="BK667" s="260">
        <f>ROUND(I667*H667,2)</f>
        <v>0</v>
      </c>
      <c r="BL667" s="18" t="s">
        <v>304</v>
      </c>
      <c r="BM667" s="259" t="s">
        <v>959</v>
      </c>
    </row>
    <row r="668" s="14" customFormat="1">
      <c r="A668" s="14"/>
      <c r="B668" s="272"/>
      <c r="C668" s="273"/>
      <c r="D668" s="263" t="s">
        <v>174</v>
      </c>
      <c r="E668" s="274" t="s">
        <v>1</v>
      </c>
      <c r="F668" s="275" t="s">
        <v>960</v>
      </c>
      <c r="G668" s="273"/>
      <c r="H668" s="276">
        <v>12</v>
      </c>
      <c r="I668" s="277"/>
      <c r="J668" s="273"/>
      <c r="K668" s="273"/>
      <c r="L668" s="278"/>
      <c r="M668" s="279"/>
      <c r="N668" s="280"/>
      <c r="O668" s="280"/>
      <c r="P668" s="280"/>
      <c r="Q668" s="280"/>
      <c r="R668" s="280"/>
      <c r="S668" s="280"/>
      <c r="T668" s="281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82" t="s">
        <v>174</v>
      </c>
      <c r="AU668" s="282" t="s">
        <v>85</v>
      </c>
      <c r="AV668" s="14" t="s">
        <v>85</v>
      </c>
      <c r="AW668" s="14" t="s">
        <v>32</v>
      </c>
      <c r="AX668" s="14" t="s">
        <v>77</v>
      </c>
      <c r="AY668" s="282" t="s">
        <v>166</v>
      </c>
    </row>
    <row r="669" s="14" customFormat="1">
      <c r="A669" s="14"/>
      <c r="B669" s="272"/>
      <c r="C669" s="273"/>
      <c r="D669" s="263" t="s">
        <v>174</v>
      </c>
      <c r="E669" s="274" t="s">
        <v>1</v>
      </c>
      <c r="F669" s="275" t="s">
        <v>961</v>
      </c>
      <c r="G669" s="273"/>
      <c r="H669" s="276">
        <v>10.66</v>
      </c>
      <c r="I669" s="277"/>
      <c r="J669" s="273"/>
      <c r="K669" s="273"/>
      <c r="L669" s="278"/>
      <c r="M669" s="279"/>
      <c r="N669" s="280"/>
      <c r="O669" s="280"/>
      <c r="P669" s="280"/>
      <c r="Q669" s="280"/>
      <c r="R669" s="280"/>
      <c r="S669" s="280"/>
      <c r="T669" s="28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82" t="s">
        <v>174</v>
      </c>
      <c r="AU669" s="282" t="s">
        <v>85</v>
      </c>
      <c r="AV669" s="14" t="s">
        <v>85</v>
      </c>
      <c r="AW669" s="14" t="s">
        <v>32</v>
      </c>
      <c r="AX669" s="14" t="s">
        <v>77</v>
      </c>
      <c r="AY669" s="282" t="s">
        <v>166</v>
      </c>
    </row>
    <row r="670" s="14" customFormat="1">
      <c r="A670" s="14"/>
      <c r="B670" s="272"/>
      <c r="C670" s="273"/>
      <c r="D670" s="263" t="s">
        <v>174</v>
      </c>
      <c r="E670" s="274" t="s">
        <v>1</v>
      </c>
      <c r="F670" s="275" t="s">
        <v>961</v>
      </c>
      <c r="G670" s="273"/>
      <c r="H670" s="276">
        <v>10.66</v>
      </c>
      <c r="I670" s="277"/>
      <c r="J670" s="273"/>
      <c r="K670" s="273"/>
      <c r="L670" s="278"/>
      <c r="M670" s="279"/>
      <c r="N670" s="280"/>
      <c r="O670" s="280"/>
      <c r="P670" s="280"/>
      <c r="Q670" s="280"/>
      <c r="R670" s="280"/>
      <c r="S670" s="280"/>
      <c r="T670" s="28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82" t="s">
        <v>174</v>
      </c>
      <c r="AU670" s="282" t="s">
        <v>85</v>
      </c>
      <c r="AV670" s="14" t="s">
        <v>85</v>
      </c>
      <c r="AW670" s="14" t="s">
        <v>32</v>
      </c>
      <c r="AX670" s="14" t="s">
        <v>77</v>
      </c>
      <c r="AY670" s="282" t="s">
        <v>166</v>
      </c>
    </row>
    <row r="671" s="14" customFormat="1">
      <c r="A671" s="14"/>
      <c r="B671" s="272"/>
      <c r="C671" s="273"/>
      <c r="D671" s="263" t="s">
        <v>174</v>
      </c>
      <c r="E671" s="274" t="s">
        <v>1</v>
      </c>
      <c r="F671" s="275" t="s">
        <v>961</v>
      </c>
      <c r="G671" s="273"/>
      <c r="H671" s="276">
        <v>10.66</v>
      </c>
      <c r="I671" s="277"/>
      <c r="J671" s="273"/>
      <c r="K671" s="273"/>
      <c r="L671" s="278"/>
      <c r="M671" s="279"/>
      <c r="N671" s="280"/>
      <c r="O671" s="280"/>
      <c r="P671" s="280"/>
      <c r="Q671" s="280"/>
      <c r="R671" s="280"/>
      <c r="S671" s="280"/>
      <c r="T671" s="281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82" t="s">
        <v>174</v>
      </c>
      <c r="AU671" s="282" t="s">
        <v>85</v>
      </c>
      <c r="AV671" s="14" t="s">
        <v>85</v>
      </c>
      <c r="AW671" s="14" t="s">
        <v>32</v>
      </c>
      <c r="AX671" s="14" t="s">
        <v>77</v>
      </c>
      <c r="AY671" s="282" t="s">
        <v>166</v>
      </c>
    </row>
    <row r="672" s="14" customFormat="1">
      <c r="A672" s="14"/>
      <c r="B672" s="272"/>
      <c r="C672" s="273"/>
      <c r="D672" s="263" t="s">
        <v>174</v>
      </c>
      <c r="E672" s="274" t="s">
        <v>1</v>
      </c>
      <c r="F672" s="275" t="s">
        <v>962</v>
      </c>
      <c r="G672" s="273"/>
      <c r="H672" s="276">
        <v>10.558</v>
      </c>
      <c r="I672" s="277"/>
      <c r="J672" s="273"/>
      <c r="K672" s="273"/>
      <c r="L672" s="278"/>
      <c r="M672" s="279"/>
      <c r="N672" s="280"/>
      <c r="O672" s="280"/>
      <c r="P672" s="280"/>
      <c r="Q672" s="280"/>
      <c r="R672" s="280"/>
      <c r="S672" s="280"/>
      <c r="T672" s="281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82" t="s">
        <v>174</v>
      </c>
      <c r="AU672" s="282" t="s">
        <v>85</v>
      </c>
      <c r="AV672" s="14" t="s">
        <v>85</v>
      </c>
      <c r="AW672" s="14" t="s">
        <v>32</v>
      </c>
      <c r="AX672" s="14" t="s">
        <v>77</v>
      </c>
      <c r="AY672" s="282" t="s">
        <v>166</v>
      </c>
    </row>
    <row r="673" s="14" customFormat="1">
      <c r="A673" s="14"/>
      <c r="B673" s="272"/>
      <c r="C673" s="273"/>
      <c r="D673" s="263" t="s">
        <v>174</v>
      </c>
      <c r="E673" s="274" t="s">
        <v>1</v>
      </c>
      <c r="F673" s="275" t="s">
        <v>962</v>
      </c>
      <c r="G673" s="273"/>
      <c r="H673" s="276">
        <v>10.558</v>
      </c>
      <c r="I673" s="277"/>
      <c r="J673" s="273"/>
      <c r="K673" s="273"/>
      <c r="L673" s="278"/>
      <c r="M673" s="279"/>
      <c r="N673" s="280"/>
      <c r="O673" s="280"/>
      <c r="P673" s="280"/>
      <c r="Q673" s="280"/>
      <c r="R673" s="280"/>
      <c r="S673" s="280"/>
      <c r="T673" s="281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82" t="s">
        <v>174</v>
      </c>
      <c r="AU673" s="282" t="s">
        <v>85</v>
      </c>
      <c r="AV673" s="14" t="s">
        <v>85</v>
      </c>
      <c r="AW673" s="14" t="s">
        <v>32</v>
      </c>
      <c r="AX673" s="14" t="s">
        <v>77</v>
      </c>
      <c r="AY673" s="282" t="s">
        <v>166</v>
      </c>
    </row>
    <row r="674" s="14" customFormat="1">
      <c r="A674" s="14"/>
      <c r="B674" s="272"/>
      <c r="C674" s="273"/>
      <c r="D674" s="263" t="s">
        <v>174</v>
      </c>
      <c r="E674" s="274" t="s">
        <v>1</v>
      </c>
      <c r="F674" s="275" t="s">
        <v>963</v>
      </c>
      <c r="G674" s="273"/>
      <c r="H674" s="276">
        <v>13.038</v>
      </c>
      <c r="I674" s="277"/>
      <c r="J674" s="273"/>
      <c r="K674" s="273"/>
      <c r="L674" s="278"/>
      <c r="M674" s="279"/>
      <c r="N674" s="280"/>
      <c r="O674" s="280"/>
      <c r="P674" s="280"/>
      <c r="Q674" s="280"/>
      <c r="R674" s="280"/>
      <c r="S674" s="280"/>
      <c r="T674" s="281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82" t="s">
        <v>174</v>
      </c>
      <c r="AU674" s="282" t="s">
        <v>85</v>
      </c>
      <c r="AV674" s="14" t="s">
        <v>85</v>
      </c>
      <c r="AW674" s="14" t="s">
        <v>32</v>
      </c>
      <c r="AX674" s="14" t="s">
        <v>77</v>
      </c>
      <c r="AY674" s="282" t="s">
        <v>166</v>
      </c>
    </row>
    <row r="675" s="14" customFormat="1">
      <c r="A675" s="14"/>
      <c r="B675" s="272"/>
      <c r="C675" s="273"/>
      <c r="D675" s="263" t="s">
        <v>174</v>
      </c>
      <c r="E675" s="274" t="s">
        <v>1</v>
      </c>
      <c r="F675" s="275" t="s">
        <v>964</v>
      </c>
      <c r="G675" s="273"/>
      <c r="H675" s="276">
        <v>1.9199999999999999</v>
      </c>
      <c r="I675" s="277"/>
      <c r="J675" s="273"/>
      <c r="K675" s="273"/>
      <c r="L675" s="278"/>
      <c r="M675" s="279"/>
      <c r="N675" s="280"/>
      <c r="O675" s="280"/>
      <c r="P675" s="280"/>
      <c r="Q675" s="280"/>
      <c r="R675" s="280"/>
      <c r="S675" s="280"/>
      <c r="T675" s="281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82" t="s">
        <v>174</v>
      </c>
      <c r="AU675" s="282" t="s">
        <v>85</v>
      </c>
      <c r="AV675" s="14" t="s">
        <v>85</v>
      </c>
      <c r="AW675" s="14" t="s">
        <v>32</v>
      </c>
      <c r="AX675" s="14" t="s">
        <v>77</v>
      </c>
      <c r="AY675" s="282" t="s">
        <v>166</v>
      </c>
    </row>
    <row r="676" s="14" customFormat="1">
      <c r="A676" s="14"/>
      <c r="B676" s="272"/>
      <c r="C676" s="273"/>
      <c r="D676" s="263" t="s">
        <v>174</v>
      </c>
      <c r="E676" s="274" t="s">
        <v>1</v>
      </c>
      <c r="F676" s="275" t="s">
        <v>964</v>
      </c>
      <c r="G676" s="273"/>
      <c r="H676" s="276">
        <v>1.9199999999999999</v>
      </c>
      <c r="I676" s="277"/>
      <c r="J676" s="273"/>
      <c r="K676" s="273"/>
      <c r="L676" s="278"/>
      <c r="M676" s="279"/>
      <c r="N676" s="280"/>
      <c r="O676" s="280"/>
      <c r="P676" s="280"/>
      <c r="Q676" s="280"/>
      <c r="R676" s="280"/>
      <c r="S676" s="280"/>
      <c r="T676" s="281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82" t="s">
        <v>174</v>
      </c>
      <c r="AU676" s="282" t="s">
        <v>85</v>
      </c>
      <c r="AV676" s="14" t="s">
        <v>85</v>
      </c>
      <c r="AW676" s="14" t="s">
        <v>32</v>
      </c>
      <c r="AX676" s="14" t="s">
        <v>77</v>
      </c>
      <c r="AY676" s="282" t="s">
        <v>166</v>
      </c>
    </row>
    <row r="677" s="14" customFormat="1">
      <c r="A677" s="14"/>
      <c r="B677" s="272"/>
      <c r="C677" s="273"/>
      <c r="D677" s="263" t="s">
        <v>174</v>
      </c>
      <c r="E677" s="274" t="s">
        <v>1</v>
      </c>
      <c r="F677" s="275" t="s">
        <v>965</v>
      </c>
      <c r="G677" s="273"/>
      <c r="H677" s="276">
        <v>2.6400000000000001</v>
      </c>
      <c r="I677" s="277"/>
      <c r="J677" s="273"/>
      <c r="K677" s="273"/>
      <c r="L677" s="278"/>
      <c r="M677" s="279"/>
      <c r="N677" s="280"/>
      <c r="O677" s="280"/>
      <c r="P677" s="280"/>
      <c r="Q677" s="280"/>
      <c r="R677" s="280"/>
      <c r="S677" s="280"/>
      <c r="T677" s="281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82" t="s">
        <v>174</v>
      </c>
      <c r="AU677" s="282" t="s">
        <v>85</v>
      </c>
      <c r="AV677" s="14" t="s">
        <v>85</v>
      </c>
      <c r="AW677" s="14" t="s">
        <v>32</v>
      </c>
      <c r="AX677" s="14" t="s">
        <v>77</v>
      </c>
      <c r="AY677" s="282" t="s">
        <v>166</v>
      </c>
    </row>
    <row r="678" s="16" customFormat="1">
      <c r="A678" s="16"/>
      <c r="B678" s="305"/>
      <c r="C678" s="306"/>
      <c r="D678" s="263" t="s">
        <v>174</v>
      </c>
      <c r="E678" s="307" t="s">
        <v>1</v>
      </c>
      <c r="F678" s="308" t="s">
        <v>264</v>
      </c>
      <c r="G678" s="306"/>
      <c r="H678" s="309">
        <v>84.614000000000004</v>
      </c>
      <c r="I678" s="310"/>
      <c r="J678" s="306"/>
      <c r="K678" s="306"/>
      <c r="L678" s="311"/>
      <c r="M678" s="312"/>
      <c r="N678" s="313"/>
      <c r="O678" s="313"/>
      <c r="P678" s="313"/>
      <c r="Q678" s="313"/>
      <c r="R678" s="313"/>
      <c r="S678" s="313"/>
      <c r="T678" s="314"/>
      <c r="U678" s="16"/>
      <c r="V678" s="16"/>
      <c r="W678" s="16"/>
      <c r="X678" s="16"/>
      <c r="Y678" s="16"/>
      <c r="Z678" s="16"/>
      <c r="AA678" s="16"/>
      <c r="AB678" s="16"/>
      <c r="AC678" s="16"/>
      <c r="AD678" s="16"/>
      <c r="AE678" s="16"/>
      <c r="AT678" s="315" t="s">
        <v>174</v>
      </c>
      <c r="AU678" s="315" t="s">
        <v>85</v>
      </c>
      <c r="AV678" s="16" t="s">
        <v>93</v>
      </c>
      <c r="AW678" s="16" t="s">
        <v>32</v>
      </c>
      <c r="AX678" s="16" t="s">
        <v>77</v>
      </c>
      <c r="AY678" s="315" t="s">
        <v>166</v>
      </c>
    </row>
    <row r="679" s="13" customFormat="1">
      <c r="A679" s="13"/>
      <c r="B679" s="261"/>
      <c r="C679" s="262"/>
      <c r="D679" s="263" t="s">
        <v>174</v>
      </c>
      <c r="E679" s="264" t="s">
        <v>1</v>
      </c>
      <c r="F679" s="265" t="s">
        <v>966</v>
      </c>
      <c r="G679" s="262"/>
      <c r="H679" s="264" t="s">
        <v>1</v>
      </c>
      <c r="I679" s="266"/>
      <c r="J679" s="262"/>
      <c r="K679" s="262"/>
      <c r="L679" s="267"/>
      <c r="M679" s="268"/>
      <c r="N679" s="269"/>
      <c r="O679" s="269"/>
      <c r="P679" s="269"/>
      <c r="Q679" s="269"/>
      <c r="R679" s="269"/>
      <c r="S679" s="269"/>
      <c r="T679" s="27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71" t="s">
        <v>174</v>
      </c>
      <c r="AU679" s="271" t="s">
        <v>85</v>
      </c>
      <c r="AV679" s="13" t="s">
        <v>81</v>
      </c>
      <c r="AW679" s="13" t="s">
        <v>32</v>
      </c>
      <c r="AX679" s="13" t="s">
        <v>77</v>
      </c>
      <c r="AY679" s="271" t="s">
        <v>166</v>
      </c>
    </row>
    <row r="680" s="15" customFormat="1">
      <c r="A680" s="15"/>
      <c r="B680" s="283"/>
      <c r="C680" s="284"/>
      <c r="D680" s="263" t="s">
        <v>174</v>
      </c>
      <c r="E680" s="285" t="s">
        <v>1</v>
      </c>
      <c r="F680" s="286" t="s">
        <v>177</v>
      </c>
      <c r="G680" s="284"/>
      <c r="H680" s="287">
        <v>84.614000000000004</v>
      </c>
      <c r="I680" s="288"/>
      <c r="J680" s="284"/>
      <c r="K680" s="284"/>
      <c r="L680" s="289"/>
      <c r="M680" s="290"/>
      <c r="N680" s="291"/>
      <c r="O680" s="291"/>
      <c r="P680" s="291"/>
      <c r="Q680" s="291"/>
      <c r="R680" s="291"/>
      <c r="S680" s="291"/>
      <c r="T680" s="292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93" t="s">
        <v>174</v>
      </c>
      <c r="AU680" s="293" t="s">
        <v>85</v>
      </c>
      <c r="AV680" s="15" t="s">
        <v>172</v>
      </c>
      <c r="AW680" s="15" t="s">
        <v>32</v>
      </c>
      <c r="AX680" s="15" t="s">
        <v>81</v>
      </c>
      <c r="AY680" s="293" t="s">
        <v>166</v>
      </c>
    </row>
    <row r="681" s="2" customFormat="1" ht="21.75" customHeight="1">
      <c r="A681" s="39"/>
      <c r="B681" s="40"/>
      <c r="C681" s="247" t="s">
        <v>967</v>
      </c>
      <c r="D681" s="247" t="s">
        <v>168</v>
      </c>
      <c r="E681" s="248" t="s">
        <v>968</v>
      </c>
      <c r="F681" s="249" t="s">
        <v>969</v>
      </c>
      <c r="G681" s="250" t="s">
        <v>242</v>
      </c>
      <c r="H681" s="251">
        <v>84.614000000000004</v>
      </c>
      <c r="I681" s="252"/>
      <c r="J681" s="253">
        <f>ROUND(I681*H681,2)</f>
        <v>0</v>
      </c>
      <c r="K681" s="254"/>
      <c r="L681" s="45"/>
      <c r="M681" s="255" t="s">
        <v>1</v>
      </c>
      <c r="N681" s="256" t="s">
        <v>42</v>
      </c>
      <c r="O681" s="92"/>
      <c r="P681" s="257">
        <f>O681*H681</f>
        <v>0</v>
      </c>
      <c r="Q681" s="257">
        <v>0.0015</v>
      </c>
      <c r="R681" s="257">
        <f>Q681*H681</f>
        <v>0.12692100000000001</v>
      </c>
      <c r="S681" s="257">
        <v>0</v>
      </c>
      <c r="T681" s="258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59" t="s">
        <v>304</v>
      </c>
      <c r="AT681" s="259" t="s">
        <v>168</v>
      </c>
      <c r="AU681" s="259" t="s">
        <v>85</v>
      </c>
      <c r="AY681" s="18" t="s">
        <v>166</v>
      </c>
      <c r="BE681" s="260">
        <f>IF(N681="základní",J681,0)</f>
        <v>0</v>
      </c>
      <c r="BF681" s="260">
        <f>IF(N681="snížená",J681,0)</f>
        <v>0</v>
      </c>
      <c r="BG681" s="260">
        <f>IF(N681="zákl. přenesená",J681,0)</f>
        <v>0</v>
      </c>
      <c r="BH681" s="260">
        <f>IF(N681="sníž. přenesená",J681,0)</f>
        <v>0</v>
      </c>
      <c r="BI681" s="260">
        <f>IF(N681="nulová",J681,0)</f>
        <v>0</v>
      </c>
      <c r="BJ681" s="18" t="s">
        <v>81</v>
      </c>
      <c r="BK681" s="260">
        <f>ROUND(I681*H681,2)</f>
        <v>0</v>
      </c>
      <c r="BL681" s="18" t="s">
        <v>304</v>
      </c>
      <c r="BM681" s="259" t="s">
        <v>970</v>
      </c>
    </row>
    <row r="682" s="2" customFormat="1" ht="21.75" customHeight="1">
      <c r="A682" s="39"/>
      <c r="B682" s="40"/>
      <c r="C682" s="247" t="s">
        <v>971</v>
      </c>
      <c r="D682" s="247" t="s">
        <v>168</v>
      </c>
      <c r="E682" s="248" t="s">
        <v>972</v>
      </c>
      <c r="F682" s="249" t="s">
        <v>973</v>
      </c>
      <c r="G682" s="250" t="s">
        <v>242</v>
      </c>
      <c r="H682" s="251">
        <v>84.614000000000004</v>
      </c>
      <c r="I682" s="252"/>
      <c r="J682" s="253">
        <f>ROUND(I682*H682,2)</f>
        <v>0</v>
      </c>
      <c r="K682" s="254"/>
      <c r="L682" s="45"/>
      <c r="M682" s="255" t="s">
        <v>1</v>
      </c>
      <c r="N682" s="256" t="s">
        <v>42</v>
      </c>
      <c r="O682" s="92"/>
      <c r="P682" s="257">
        <f>O682*H682</f>
        <v>0</v>
      </c>
      <c r="Q682" s="257">
        <v>0.0053</v>
      </c>
      <c r="R682" s="257">
        <f>Q682*H682</f>
        <v>0.44845420000000003</v>
      </c>
      <c r="S682" s="257">
        <v>0</v>
      </c>
      <c r="T682" s="258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59" t="s">
        <v>304</v>
      </c>
      <c r="AT682" s="259" t="s">
        <v>168</v>
      </c>
      <c r="AU682" s="259" t="s">
        <v>85</v>
      </c>
      <c r="AY682" s="18" t="s">
        <v>166</v>
      </c>
      <c r="BE682" s="260">
        <f>IF(N682="základní",J682,0)</f>
        <v>0</v>
      </c>
      <c r="BF682" s="260">
        <f>IF(N682="snížená",J682,0)</f>
        <v>0</v>
      </c>
      <c r="BG682" s="260">
        <f>IF(N682="zákl. přenesená",J682,0)</f>
        <v>0</v>
      </c>
      <c r="BH682" s="260">
        <f>IF(N682="sníž. přenesená",J682,0)</f>
        <v>0</v>
      </c>
      <c r="BI682" s="260">
        <f>IF(N682="nulová",J682,0)</f>
        <v>0</v>
      </c>
      <c r="BJ682" s="18" t="s">
        <v>81</v>
      </c>
      <c r="BK682" s="260">
        <f>ROUND(I682*H682,2)</f>
        <v>0</v>
      </c>
      <c r="BL682" s="18" t="s">
        <v>304</v>
      </c>
      <c r="BM682" s="259" t="s">
        <v>974</v>
      </c>
    </row>
    <row r="683" s="14" customFormat="1">
      <c r="A683" s="14"/>
      <c r="B683" s="272"/>
      <c r="C683" s="273"/>
      <c r="D683" s="263" t="s">
        <v>174</v>
      </c>
      <c r="E683" s="274" t="s">
        <v>1</v>
      </c>
      <c r="F683" s="275" t="s">
        <v>975</v>
      </c>
      <c r="G683" s="273"/>
      <c r="H683" s="276">
        <v>84.614000000000004</v>
      </c>
      <c r="I683" s="277"/>
      <c r="J683" s="273"/>
      <c r="K683" s="273"/>
      <c r="L683" s="278"/>
      <c r="M683" s="279"/>
      <c r="N683" s="280"/>
      <c r="O683" s="280"/>
      <c r="P683" s="280"/>
      <c r="Q683" s="280"/>
      <c r="R683" s="280"/>
      <c r="S683" s="280"/>
      <c r="T683" s="281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82" t="s">
        <v>174</v>
      </c>
      <c r="AU683" s="282" t="s">
        <v>85</v>
      </c>
      <c r="AV683" s="14" t="s">
        <v>85</v>
      </c>
      <c r="AW683" s="14" t="s">
        <v>32</v>
      </c>
      <c r="AX683" s="14" t="s">
        <v>77</v>
      </c>
      <c r="AY683" s="282" t="s">
        <v>166</v>
      </c>
    </row>
    <row r="684" s="15" customFormat="1">
      <c r="A684" s="15"/>
      <c r="B684" s="283"/>
      <c r="C684" s="284"/>
      <c r="D684" s="263" t="s">
        <v>174</v>
      </c>
      <c r="E684" s="285" t="s">
        <v>1</v>
      </c>
      <c r="F684" s="286" t="s">
        <v>177</v>
      </c>
      <c r="G684" s="284"/>
      <c r="H684" s="287">
        <v>84.614000000000004</v>
      </c>
      <c r="I684" s="288"/>
      <c r="J684" s="284"/>
      <c r="K684" s="284"/>
      <c r="L684" s="289"/>
      <c r="M684" s="290"/>
      <c r="N684" s="291"/>
      <c r="O684" s="291"/>
      <c r="P684" s="291"/>
      <c r="Q684" s="291"/>
      <c r="R684" s="291"/>
      <c r="S684" s="291"/>
      <c r="T684" s="292"/>
      <c r="U684" s="15"/>
      <c r="V684" s="15"/>
      <c r="W684" s="15"/>
      <c r="X684" s="15"/>
      <c r="Y684" s="15"/>
      <c r="Z684" s="15"/>
      <c r="AA684" s="15"/>
      <c r="AB684" s="15"/>
      <c r="AC684" s="15"/>
      <c r="AD684" s="15"/>
      <c r="AE684" s="15"/>
      <c r="AT684" s="293" t="s">
        <v>174</v>
      </c>
      <c r="AU684" s="293" t="s">
        <v>85</v>
      </c>
      <c r="AV684" s="15" t="s">
        <v>172</v>
      </c>
      <c r="AW684" s="15" t="s">
        <v>32</v>
      </c>
      <c r="AX684" s="15" t="s">
        <v>81</v>
      </c>
      <c r="AY684" s="293" t="s">
        <v>166</v>
      </c>
    </row>
    <row r="685" s="2" customFormat="1" ht="16.5" customHeight="1">
      <c r="A685" s="39"/>
      <c r="B685" s="40"/>
      <c r="C685" s="294" t="s">
        <v>976</v>
      </c>
      <c r="D685" s="294" t="s">
        <v>249</v>
      </c>
      <c r="E685" s="295" t="s">
        <v>977</v>
      </c>
      <c r="F685" s="296" t="s">
        <v>978</v>
      </c>
      <c r="G685" s="297" t="s">
        <v>242</v>
      </c>
      <c r="H685" s="298">
        <v>97.305999999999997</v>
      </c>
      <c r="I685" s="299"/>
      <c r="J685" s="300">
        <f>ROUND(I685*H685,2)</f>
        <v>0</v>
      </c>
      <c r="K685" s="301"/>
      <c r="L685" s="302"/>
      <c r="M685" s="303" t="s">
        <v>1</v>
      </c>
      <c r="N685" s="304" t="s">
        <v>42</v>
      </c>
      <c r="O685" s="92"/>
      <c r="P685" s="257">
        <f>O685*H685</f>
        <v>0</v>
      </c>
      <c r="Q685" s="257">
        <v>0.02</v>
      </c>
      <c r="R685" s="257">
        <f>Q685*H685</f>
        <v>1.9461200000000001</v>
      </c>
      <c r="S685" s="257">
        <v>0</v>
      </c>
      <c r="T685" s="258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59" t="s">
        <v>404</v>
      </c>
      <c r="AT685" s="259" t="s">
        <v>249</v>
      </c>
      <c r="AU685" s="259" t="s">
        <v>85</v>
      </c>
      <c r="AY685" s="18" t="s">
        <v>166</v>
      </c>
      <c r="BE685" s="260">
        <f>IF(N685="základní",J685,0)</f>
        <v>0</v>
      </c>
      <c r="BF685" s="260">
        <f>IF(N685="snížená",J685,0)</f>
        <v>0</v>
      </c>
      <c r="BG685" s="260">
        <f>IF(N685="zákl. přenesená",J685,0)</f>
        <v>0</v>
      </c>
      <c r="BH685" s="260">
        <f>IF(N685="sníž. přenesená",J685,0)</f>
        <v>0</v>
      </c>
      <c r="BI685" s="260">
        <f>IF(N685="nulová",J685,0)</f>
        <v>0</v>
      </c>
      <c r="BJ685" s="18" t="s">
        <v>81</v>
      </c>
      <c r="BK685" s="260">
        <f>ROUND(I685*H685,2)</f>
        <v>0</v>
      </c>
      <c r="BL685" s="18" t="s">
        <v>304</v>
      </c>
      <c r="BM685" s="259" t="s">
        <v>979</v>
      </c>
    </row>
    <row r="686" s="14" customFormat="1">
      <c r="A686" s="14"/>
      <c r="B686" s="272"/>
      <c r="C686" s="273"/>
      <c r="D686" s="263" t="s">
        <v>174</v>
      </c>
      <c r="E686" s="274" t="s">
        <v>1</v>
      </c>
      <c r="F686" s="275" t="s">
        <v>980</v>
      </c>
      <c r="G686" s="273"/>
      <c r="H686" s="276">
        <v>97.305999999999997</v>
      </c>
      <c r="I686" s="277"/>
      <c r="J686" s="273"/>
      <c r="K686" s="273"/>
      <c r="L686" s="278"/>
      <c r="M686" s="279"/>
      <c r="N686" s="280"/>
      <c r="O686" s="280"/>
      <c r="P686" s="280"/>
      <c r="Q686" s="280"/>
      <c r="R686" s="280"/>
      <c r="S686" s="280"/>
      <c r="T686" s="281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82" t="s">
        <v>174</v>
      </c>
      <c r="AU686" s="282" t="s">
        <v>85</v>
      </c>
      <c r="AV686" s="14" t="s">
        <v>85</v>
      </c>
      <c r="AW686" s="14" t="s">
        <v>32</v>
      </c>
      <c r="AX686" s="14" t="s">
        <v>77</v>
      </c>
      <c r="AY686" s="282" t="s">
        <v>166</v>
      </c>
    </row>
    <row r="687" s="15" customFormat="1">
      <c r="A687" s="15"/>
      <c r="B687" s="283"/>
      <c r="C687" s="284"/>
      <c r="D687" s="263" t="s">
        <v>174</v>
      </c>
      <c r="E687" s="285" t="s">
        <v>1</v>
      </c>
      <c r="F687" s="286" t="s">
        <v>177</v>
      </c>
      <c r="G687" s="284"/>
      <c r="H687" s="287">
        <v>97.305999999999997</v>
      </c>
      <c r="I687" s="288"/>
      <c r="J687" s="284"/>
      <c r="K687" s="284"/>
      <c r="L687" s="289"/>
      <c r="M687" s="290"/>
      <c r="N687" s="291"/>
      <c r="O687" s="291"/>
      <c r="P687" s="291"/>
      <c r="Q687" s="291"/>
      <c r="R687" s="291"/>
      <c r="S687" s="291"/>
      <c r="T687" s="292"/>
      <c r="U687" s="15"/>
      <c r="V687" s="15"/>
      <c r="W687" s="15"/>
      <c r="X687" s="15"/>
      <c r="Y687" s="15"/>
      <c r="Z687" s="15"/>
      <c r="AA687" s="15"/>
      <c r="AB687" s="15"/>
      <c r="AC687" s="15"/>
      <c r="AD687" s="15"/>
      <c r="AE687" s="15"/>
      <c r="AT687" s="293" t="s">
        <v>174</v>
      </c>
      <c r="AU687" s="293" t="s">
        <v>85</v>
      </c>
      <c r="AV687" s="15" t="s">
        <v>172</v>
      </c>
      <c r="AW687" s="15" t="s">
        <v>32</v>
      </c>
      <c r="AX687" s="15" t="s">
        <v>81</v>
      </c>
      <c r="AY687" s="293" t="s">
        <v>166</v>
      </c>
    </row>
    <row r="688" s="2" customFormat="1" ht="16.5" customHeight="1">
      <c r="A688" s="39"/>
      <c r="B688" s="40"/>
      <c r="C688" s="247" t="s">
        <v>981</v>
      </c>
      <c r="D688" s="247" t="s">
        <v>168</v>
      </c>
      <c r="E688" s="248" t="s">
        <v>982</v>
      </c>
      <c r="F688" s="249" t="s">
        <v>983</v>
      </c>
      <c r="G688" s="250" t="s">
        <v>233</v>
      </c>
      <c r="H688" s="251">
        <v>80</v>
      </c>
      <c r="I688" s="252"/>
      <c r="J688" s="253">
        <f>ROUND(I688*H688,2)</f>
        <v>0</v>
      </c>
      <c r="K688" s="254"/>
      <c r="L688" s="45"/>
      <c r="M688" s="255" t="s">
        <v>1</v>
      </c>
      <c r="N688" s="256" t="s">
        <v>42</v>
      </c>
      <c r="O688" s="92"/>
      <c r="P688" s="257">
        <f>O688*H688</f>
        <v>0</v>
      </c>
      <c r="Q688" s="257">
        <v>0.00055000000000000003</v>
      </c>
      <c r="R688" s="257">
        <f>Q688*H688</f>
        <v>0.044000000000000004</v>
      </c>
      <c r="S688" s="257">
        <v>0</v>
      </c>
      <c r="T688" s="258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59" t="s">
        <v>304</v>
      </c>
      <c r="AT688" s="259" t="s">
        <v>168</v>
      </c>
      <c r="AU688" s="259" t="s">
        <v>85</v>
      </c>
      <c r="AY688" s="18" t="s">
        <v>166</v>
      </c>
      <c r="BE688" s="260">
        <f>IF(N688="základní",J688,0)</f>
        <v>0</v>
      </c>
      <c r="BF688" s="260">
        <f>IF(N688="snížená",J688,0)</f>
        <v>0</v>
      </c>
      <c r="BG688" s="260">
        <f>IF(N688="zákl. přenesená",J688,0)</f>
        <v>0</v>
      </c>
      <c r="BH688" s="260">
        <f>IF(N688="sníž. přenesená",J688,0)</f>
        <v>0</v>
      </c>
      <c r="BI688" s="260">
        <f>IF(N688="nulová",J688,0)</f>
        <v>0</v>
      </c>
      <c r="BJ688" s="18" t="s">
        <v>81</v>
      </c>
      <c r="BK688" s="260">
        <f>ROUND(I688*H688,2)</f>
        <v>0</v>
      </c>
      <c r="BL688" s="18" t="s">
        <v>304</v>
      </c>
      <c r="BM688" s="259" t="s">
        <v>984</v>
      </c>
    </row>
    <row r="689" s="2" customFormat="1" ht="16.5" customHeight="1">
      <c r="A689" s="39"/>
      <c r="B689" s="40"/>
      <c r="C689" s="247" t="s">
        <v>985</v>
      </c>
      <c r="D689" s="247" t="s">
        <v>168</v>
      </c>
      <c r="E689" s="248" t="s">
        <v>986</v>
      </c>
      <c r="F689" s="249" t="s">
        <v>987</v>
      </c>
      <c r="G689" s="250" t="s">
        <v>233</v>
      </c>
      <c r="H689" s="251">
        <v>80</v>
      </c>
      <c r="I689" s="252"/>
      <c r="J689" s="253">
        <f>ROUND(I689*H689,2)</f>
        <v>0</v>
      </c>
      <c r="K689" s="254"/>
      <c r="L689" s="45"/>
      <c r="M689" s="255" t="s">
        <v>1</v>
      </c>
      <c r="N689" s="256" t="s">
        <v>42</v>
      </c>
      <c r="O689" s="92"/>
      <c r="P689" s="257">
        <f>O689*H689</f>
        <v>0</v>
      </c>
      <c r="Q689" s="257">
        <v>0.00050000000000000001</v>
      </c>
      <c r="R689" s="257">
        <f>Q689*H689</f>
        <v>0.040000000000000001</v>
      </c>
      <c r="S689" s="257">
        <v>0</v>
      </c>
      <c r="T689" s="258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59" t="s">
        <v>304</v>
      </c>
      <c r="AT689" s="259" t="s">
        <v>168</v>
      </c>
      <c r="AU689" s="259" t="s">
        <v>85</v>
      </c>
      <c r="AY689" s="18" t="s">
        <v>166</v>
      </c>
      <c r="BE689" s="260">
        <f>IF(N689="základní",J689,0)</f>
        <v>0</v>
      </c>
      <c r="BF689" s="260">
        <f>IF(N689="snížená",J689,0)</f>
        <v>0</v>
      </c>
      <c r="BG689" s="260">
        <f>IF(N689="zákl. přenesená",J689,0)</f>
        <v>0</v>
      </c>
      <c r="BH689" s="260">
        <f>IF(N689="sníž. přenesená",J689,0)</f>
        <v>0</v>
      </c>
      <c r="BI689" s="260">
        <f>IF(N689="nulová",J689,0)</f>
        <v>0</v>
      </c>
      <c r="BJ689" s="18" t="s">
        <v>81</v>
      </c>
      <c r="BK689" s="260">
        <f>ROUND(I689*H689,2)</f>
        <v>0</v>
      </c>
      <c r="BL689" s="18" t="s">
        <v>304</v>
      </c>
      <c r="BM689" s="259" t="s">
        <v>988</v>
      </c>
    </row>
    <row r="690" s="2" customFormat="1" ht="16.5" customHeight="1">
      <c r="A690" s="39"/>
      <c r="B690" s="40"/>
      <c r="C690" s="247" t="s">
        <v>989</v>
      </c>
      <c r="D690" s="247" t="s">
        <v>168</v>
      </c>
      <c r="E690" s="248" t="s">
        <v>990</v>
      </c>
      <c r="F690" s="249" t="s">
        <v>991</v>
      </c>
      <c r="G690" s="250" t="s">
        <v>297</v>
      </c>
      <c r="H690" s="251">
        <v>30</v>
      </c>
      <c r="I690" s="252"/>
      <c r="J690" s="253">
        <f>ROUND(I690*H690,2)</f>
        <v>0</v>
      </c>
      <c r="K690" s="254"/>
      <c r="L690" s="45"/>
      <c r="M690" s="255" t="s">
        <v>1</v>
      </c>
      <c r="N690" s="256" t="s">
        <v>42</v>
      </c>
      <c r="O690" s="92"/>
      <c r="P690" s="257">
        <f>O690*H690</f>
        <v>0</v>
      </c>
      <c r="Q690" s="257">
        <v>0</v>
      </c>
      <c r="R690" s="257">
        <f>Q690*H690</f>
        <v>0</v>
      </c>
      <c r="S690" s="257">
        <v>0</v>
      </c>
      <c r="T690" s="258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59" t="s">
        <v>304</v>
      </c>
      <c r="AT690" s="259" t="s">
        <v>168</v>
      </c>
      <c r="AU690" s="259" t="s">
        <v>85</v>
      </c>
      <c r="AY690" s="18" t="s">
        <v>166</v>
      </c>
      <c r="BE690" s="260">
        <f>IF(N690="základní",J690,0)</f>
        <v>0</v>
      </c>
      <c r="BF690" s="260">
        <f>IF(N690="snížená",J690,0)</f>
        <v>0</v>
      </c>
      <c r="BG690" s="260">
        <f>IF(N690="zákl. přenesená",J690,0)</f>
        <v>0</v>
      </c>
      <c r="BH690" s="260">
        <f>IF(N690="sníž. přenesená",J690,0)</f>
        <v>0</v>
      </c>
      <c r="BI690" s="260">
        <f>IF(N690="nulová",J690,0)</f>
        <v>0</v>
      </c>
      <c r="BJ690" s="18" t="s">
        <v>81</v>
      </c>
      <c r="BK690" s="260">
        <f>ROUND(I690*H690,2)</f>
        <v>0</v>
      </c>
      <c r="BL690" s="18" t="s">
        <v>304</v>
      </c>
      <c r="BM690" s="259" t="s">
        <v>992</v>
      </c>
    </row>
    <row r="691" s="2" customFormat="1" ht="21.75" customHeight="1">
      <c r="A691" s="39"/>
      <c r="B691" s="40"/>
      <c r="C691" s="247" t="s">
        <v>993</v>
      </c>
      <c r="D691" s="247" t="s">
        <v>168</v>
      </c>
      <c r="E691" s="248" t="s">
        <v>994</v>
      </c>
      <c r="F691" s="249" t="s">
        <v>995</v>
      </c>
      <c r="G691" s="250" t="s">
        <v>200</v>
      </c>
      <c r="H691" s="251">
        <v>2.6309999999999998</v>
      </c>
      <c r="I691" s="252"/>
      <c r="J691" s="253">
        <f>ROUND(I691*H691,2)</f>
        <v>0</v>
      </c>
      <c r="K691" s="254"/>
      <c r="L691" s="45"/>
      <c r="M691" s="255" t="s">
        <v>1</v>
      </c>
      <c r="N691" s="256" t="s">
        <v>42</v>
      </c>
      <c r="O691" s="92"/>
      <c r="P691" s="257">
        <f>O691*H691</f>
        <v>0</v>
      </c>
      <c r="Q691" s="257">
        <v>0</v>
      </c>
      <c r="R691" s="257">
        <f>Q691*H691</f>
        <v>0</v>
      </c>
      <c r="S691" s="257">
        <v>0</v>
      </c>
      <c r="T691" s="258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59" t="s">
        <v>304</v>
      </c>
      <c r="AT691" s="259" t="s">
        <v>168</v>
      </c>
      <c r="AU691" s="259" t="s">
        <v>85</v>
      </c>
      <c r="AY691" s="18" t="s">
        <v>166</v>
      </c>
      <c r="BE691" s="260">
        <f>IF(N691="základní",J691,0)</f>
        <v>0</v>
      </c>
      <c r="BF691" s="260">
        <f>IF(N691="snížená",J691,0)</f>
        <v>0</v>
      </c>
      <c r="BG691" s="260">
        <f>IF(N691="zákl. přenesená",J691,0)</f>
        <v>0</v>
      </c>
      <c r="BH691" s="260">
        <f>IF(N691="sníž. přenesená",J691,0)</f>
        <v>0</v>
      </c>
      <c r="BI691" s="260">
        <f>IF(N691="nulová",J691,0)</f>
        <v>0</v>
      </c>
      <c r="BJ691" s="18" t="s">
        <v>81</v>
      </c>
      <c r="BK691" s="260">
        <f>ROUND(I691*H691,2)</f>
        <v>0</v>
      </c>
      <c r="BL691" s="18" t="s">
        <v>304</v>
      </c>
      <c r="BM691" s="259" t="s">
        <v>996</v>
      </c>
    </row>
    <row r="692" s="12" customFormat="1" ht="22.8" customHeight="1">
      <c r="A692" s="12"/>
      <c r="B692" s="231"/>
      <c r="C692" s="232"/>
      <c r="D692" s="233" t="s">
        <v>76</v>
      </c>
      <c r="E692" s="245" t="s">
        <v>997</v>
      </c>
      <c r="F692" s="245" t="s">
        <v>998</v>
      </c>
      <c r="G692" s="232"/>
      <c r="H692" s="232"/>
      <c r="I692" s="235"/>
      <c r="J692" s="246">
        <f>BK692</f>
        <v>0</v>
      </c>
      <c r="K692" s="232"/>
      <c r="L692" s="237"/>
      <c r="M692" s="238"/>
      <c r="N692" s="239"/>
      <c r="O692" s="239"/>
      <c r="P692" s="240">
        <f>SUM(P693:P698)</f>
        <v>0</v>
      </c>
      <c r="Q692" s="239"/>
      <c r="R692" s="240">
        <f>SUM(R693:R698)</f>
        <v>0.064523999999999998</v>
      </c>
      <c r="S692" s="239"/>
      <c r="T692" s="241">
        <f>SUM(T693:T698)</f>
        <v>0</v>
      </c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R692" s="242" t="s">
        <v>85</v>
      </c>
      <c r="AT692" s="243" t="s">
        <v>76</v>
      </c>
      <c r="AU692" s="243" t="s">
        <v>81</v>
      </c>
      <c r="AY692" s="242" t="s">
        <v>166</v>
      </c>
      <c r="BK692" s="244">
        <f>SUM(BK693:BK698)</f>
        <v>0</v>
      </c>
    </row>
    <row r="693" s="2" customFormat="1" ht="16.5" customHeight="1">
      <c r="A693" s="39"/>
      <c r="B693" s="40"/>
      <c r="C693" s="247" t="s">
        <v>999</v>
      </c>
      <c r="D693" s="247" t="s">
        <v>168</v>
      </c>
      <c r="E693" s="248" t="s">
        <v>1000</v>
      </c>
      <c r="F693" s="249" t="s">
        <v>1001</v>
      </c>
      <c r="G693" s="250" t="s">
        <v>242</v>
      </c>
      <c r="H693" s="251">
        <v>11.4</v>
      </c>
      <c r="I693" s="252"/>
      <c r="J693" s="253">
        <f>ROUND(I693*H693,2)</f>
        <v>0</v>
      </c>
      <c r="K693" s="254"/>
      <c r="L693" s="45"/>
      <c r="M693" s="255" t="s">
        <v>1</v>
      </c>
      <c r="N693" s="256" t="s">
        <v>42</v>
      </c>
      <c r="O693" s="92"/>
      <c r="P693" s="257">
        <f>O693*H693</f>
        <v>0</v>
      </c>
      <c r="Q693" s="257">
        <v>0</v>
      </c>
      <c r="R693" s="257">
        <f>Q693*H693</f>
        <v>0</v>
      </c>
      <c r="S693" s="257">
        <v>0</v>
      </c>
      <c r="T693" s="258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59" t="s">
        <v>304</v>
      </c>
      <c r="AT693" s="259" t="s">
        <v>168</v>
      </c>
      <c r="AU693" s="259" t="s">
        <v>85</v>
      </c>
      <c r="AY693" s="18" t="s">
        <v>166</v>
      </c>
      <c r="BE693" s="260">
        <f>IF(N693="základní",J693,0)</f>
        <v>0</v>
      </c>
      <c r="BF693" s="260">
        <f>IF(N693="snížená",J693,0)</f>
        <v>0</v>
      </c>
      <c r="BG693" s="260">
        <f>IF(N693="zákl. přenesená",J693,0)</f>
        <v>0</v>
      </c>
      <c r="BH693" s="260">
        <f>IF(N693="sníž. přenesená",J693,0)</f>
        <v>0</v>
      </c>
      <c r="BI693" s="260">
        <f>IF(N693="nulová",J693,0)</f>
        <v>0</v>
      </c>
      <c r="BJ693" s="18" t="s">
        <v>81</v>
      </c>
      <c r="BK693" s="260">
        <f>ROUND(I693*H693,2)</f>
        <v>0</v>
      </c>
      <c r="BL693" s="18" t="s">
        <v>304</v>
      </c>
      <c r="BM693" s="259" t="s">
        <v>1002</v>
      </c>
    </row>
    <row r="694" s="14" customFormat="1">
      <c r="A694" s="14"/>
      <c r="B694" s="272"/>
      <c r="C694" s="273"/>
      <c r="D694" s="263" t="s">
        <v>174</v>
      </c>
      <c r="E694" s="274" t="s">
        <v>1</v>
      </c>
      <c r="F694" s="275" t="s">
        <v>1003</v>
      </c>
      <c r="G694" s="273"/>
      <c r="H694" s="276">
        <v>11.4</v>
      </c>
      <c r="I694" s="277"/>
      <c r="J694" s="273"/>
      <c r="K694" s="273"/>
      <c r="L694" s="278"/>
      <c r="M694" s="279"/>
      <c r="N694" s="280"/>
      <c r="O694" s="280"/>
      <c r="P694" s="280"/>
      <c r="Q694" s="280"/>
      <c r="R694" s="280"/>
      <c r="S694" s="280"/>
      <c r="T694" s="281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82" t="s">
        <v>174</v>
      </c>
      <c r="AU694" s="282" t="s">
        <v>85</v>
      </c>
      <c r="AV694" s="14" t="s">
        <v>85</v>
      </c>
      <c r="AW694" s="14" t="s">
        <v>32</v>
      </c>
      <c r="AX694" s="14" t="s">
        <v>77</v>
      </c>
      <c r="AY694" s="282" t="s">
        <v>166</v>
      </c>
    </row>
    <row r="695" s="2" customFormat="1" ht="21.75" customHeight="1">
      <c r="A695" s="39"/>
      <c r="B695" s="40"/>
      <c r="C695" s="247" t="s">
        <v>1004</v>
      </c>
      <c r="D695" s="247" t="s">
        <v>168</v>
      </c>
      <c r="E695" s="248" t="s">
        <v>1005</v>
      </c>
      <c r="F695" s="249" t="s">
        <v>1006</v>
      </c>
      <c r="G695" s="250" t="s">
        <v>242</v>
      </c>
      <c r="H695" s="251">
        <v>11.4</v>
      </c>
      <c r="I695" s="252"/>
      <c r="J695" s="253">
        <f>ROUND(I695*H695,2)</f>
        <v>0</v>
      </c>
      <c r="K695" s="254"/>
      <c r="L695" s="45"/>
      <c r="M695" s="255" t="s">
        <v>1</v>
      </c>
      <c r="N695" s="256" t="s">
        <v>42</v>
      </c>
      <c r="O695" s="92"/>
      <c r="P695" s="257">
        <f>O695*H695</f>
        <v>0</v>
      </c>
      <c r="Q695" s="257">
        <v>0.0047999999999999996</v>
      </c>
      <c r="R695" s="257">
        <f>Q695*H695</f>
        <v>0.054719999999999998</v>
      </c>
      <c r="S695" s="257">
        <v>0</v>
      </c>
      <c r="T695" s="258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59" t="s">
        <v>304</v>
      </c>
      <c r="AT695" s="259" t="s">
        <v>168</v>
      </c>
      <c r="AU695" s="259" t="s">
        <v>85</v>
      </c>
      <c r="AY695" s="18" t="s">
        <v>166</v>
      </c>
      <c r="BE695" s="260">
        <f>IF(N695="základní",J695,0)</f>
        <v>0</v>
      </c>
      <c r="BF695" s="260">
        <f>IF(N695="snížená",J695,0)</f>
        <v>0</v>
      </c>
      <c r="BG695" s="260">
        <f>IF(N695="zákl. přenesená",J695,0)</f>
        <v>0</v>
      </c>
      <c r="BH695" s="260">
        <f>IF(N695="sníž. přenesená",J695,0)</f>
        <v>0</v>
      </c>
      <c r="BI695" s="260">
        <f>IF(N695="nulová",J695,0)</f>
        <v>0</v>
      </c>
      <c r="BJ695" s="18" t="s">
        <v>81</v>
      </c>
      <c r="BK695" s="260">
        <f>ROUND(I695*H695,2)</f>
        <v>0</v>
      </c>
      <c r="BL695" s="18" t="s">
        <v>304</v>
      </c>
      <c r="BM695" s="259" t="s">
        <v>1007</v>
      </c>
    </row>
    <row r="696" s="2" customFormat="1" ht="21.75" customHeight="1">
      <c r="A696" s="39"/>
      <c r="B696" s="40"/>
      <c r="C696" s="247" t="s">
        <v>1008</v>
      </c>
      <c r="D696" s="247" t="s">
        <v>168</v>
      </c>
      <c r="E696" s="248" t="s">
        <v>1009</v>
      </c>
      <c r="F696" s="249" t="s">
        <v>1010</v>
      </c>
      <c r="G696" s="250" t="s">
        <v>242</v>
      </c>
      <c r="H696" s="251">
        <v>11.4</v>
      </c>
      <c r="I696" s="252"/>
      <c r="J696" s="253">
        <f>ROUND(I696*H696,2)</f>
        <v>0</v>
      </c>
      <c r="K696" s="254"/>
      <c r="L696" s="45"/>
      <c r="M696" s="255" t="s">
        <v>1</v>
      </c>
      <c r="N696" s="256" t="s">
        <v>42</v>
      </c>
      <c r="O696" s="92"/>
      <c r="P696" s="257">
        <f>O696*H696</f>
        <v>0</v>
      </c>
      <c r="Q696" s="257">
        <v>0.00036000000000000002</v>
      </c>
      <c r="R696" s="257">
        <f>Q696*H696</f>
        <v>0.004104</v>
      </c>
      <c r="S696" s="257">
        <v>0</v>
      </c>
      <c r="T696" s="258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59" t="s">
        <v>304</v>
      </c>
      <c r="AT696" s="259" t="s">
        <v>168</v>
      </c>
      <c r="AU696" s="259" t="s">
        <v>85</v>
      </c>
      <c r="AY696" s="18" t="s">
        <v>166</v>
      </c>
      <c r="BE696" s="260">
        <f>IF(N696="základní",J696,0)</f>
        <v>0</v>
      </c>
      <c r="BF696" s="260">
        <f>IF(N696="snížená",J696,0)</f>
        <v>0</v>
      </c>
      <c r="BG696" s="260">
        <f>IF(N696="zákl. přenesená",J696,0)</f>
        <v>0</v>
      </c>
      <c r="BH696" s="260">
        <f>IF(N696="sníž. přenesená",J696,0)</f>
        <v>0</v>
      </c>
      <c r="BI696" s="260">
        <f>IF(N696="nulová",J696,0)</f>
        <v>0</v>
      </c>
      <c r="BJ696" s="18" t="s">
        <v>81</v>
      </c>
      <c r="BK696" s="260">
        <f>ROUND(I696*H696,2)</f>
        <v>0</v>
      </c>
      <c r="BL696" s="18" t="s">
        <v>304</v>
      </c>
      <c r="BM696" s="259" t="s">
        <v>1011</v>
      </c>
    </row>
    <row r="697" s="2" customFormat="1" ht="21.75" customHeight="1">
      <c r="A697" s="39"/>
      <c r="B697" s="40"/>
      <c r="C697" s="247" t="s">
        <v>1012</v>
      </c>
      <c r="D697" s="247" t="s">
        <v>168</v>
      </c>
      <c r="E697" s="248" t="s">
        <v>1013</v>
      </c>
      <c r="F697" s="249" t="s">
        <v>1014</v>
      </c>
      <c r="G697" s="250" t="s">
        <v>242</v>
      </c>
      <c r="H697" s="251">
        <v>11.4</v>
      </c>
      <c r="I697" s="252"/>
      <c r="J697" s="253">
        <f>ROUND(I697*H697,2)</f>
        <v>0</v>
      </c>
      <c r="K697" s="254"/>
      <c r="L697" s="45"/>
      <c r="M697" s="255" t="s">
        <v>1</v>
      </c>
      <c r="N697" s="256" t="s">
        <v>42</v>
      </c>
      <c r="O697" s="92"/>
      <c r="P697" s="257">
        <f>O697*H697</f>
        <v>0</v>
      </c>
      <c r="Q697" s="257">
        <v>0.00050000000000000001</v>
      </c>
      <c r="R697" s="257">
        <f>Q697*H697</f>
        <v>0.0057000000000000002</v>
      </c>
      <c r="S697" s="257">
        <v>0</v>
      </c>
      <c r="T697" s="258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59" t="s">
        <v>304</v>
      </c>
      <c r="AT697" s="259" t="s">
        <v>168</v>
      </c>
      <c r="AU697" s="259" t="s">
        <v>85</v>
      </c>
      <c r="AY697" s="18" t="s">
        <v>166</v>
      </c>
      <c r="BE697" s="260">
        <f>IF(N697="základní",J697,0)</f>
        <v>0</v>
      </c>
      <c r="BF697" s="260">
        <f>IF(N697="snížená",J697,0)</f>
        <v>0</v>
      </c>
      <c r="BG697" s="260">
        <f>IF(N697="zákl. přenesená",J697,0)</f>
        <v>0</v>
      </c>
      <c r="BH697" s="260">
        <f>IF(N697="sníž. přenesená",J697,0)</f>
        <v>0</v>
      </c>
      <c r="BI697" s="260">
        <f>IF(N697="nulová",J697,0)</f>
        <v>0</v>
      </c>
      <c r="BJ697" s="18" t="s">
        <v>81</v>
      </c>
      <c r="BK697" s="260">
        <f>ROUND(I697*H697,2)</f>
        <v>0</v>
      </c>
      <c r="BL697" s="18" t="s">
        <v>304</v>
      </c>
      <c r="BM697" s="259" t="s">
        <v>1015</v>
      </c>
    </row>
    <row r="698" s="2" customFormat="1" ht="16.5" customHeight="1">
      <c r="A698" s="39"/>
      <c r="B698" s="40"/>
      <c r="C698" s="247" t="s">
        <v>1016</v>
      </c>
      <c r="D698" s="247" t="s">
        <v>168</v>
      </c>
      <c r="E698" s="248" t="s">
        <v>1017</v>
      </c>
      <c r="F698" s="249" t="s">
        <v>1001</v>
      </c>
      <c r="G698" s="250" t="s">
        <v>297</v>
      </c>
      <c r="H698" s="251">
        <v>1</v>
      </c>
      <c r="I698" s="252"/>
      <c r="J698" s="253">
        <f>ROUND(I698*H698,2)</f>
        <v>0</v>
      </c>
      <c r="K698" s="254"/>
      <c r="L698" s="45"/>
      <c r="M698" s="255" t="s">
        <v>1</v>
      </c>
      <c r="N698" s="256" t="s">
        <v>42</v>
      </c>
      <c r="O698" s="92"/>
      <c r="P698" s="257">
        <f>O698*H698</f>
        <v>0</v>
      </c>
      <c r="Q698" s="257">
        <v>0</v>
      </c>
      <c r="R698" s="257">
        <f>Q698*H698</f>
        <v>0</v>
      </c>
      <c r="S698" s="257">
        <v>0</v>
      </c>
      <c r="T698" s="258">
        <f>S698*H698</f>
        <v>0</v>
      </c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R698" s="259" t="s">
        <v>304</v>
      </c>
      <c r="AT698" s="259" t="s">
        <v>168</v>
      </c>
      <c r="AU698" s="259" t="s">
        <v>85</v>
      </c>
      <c r="AY698" s="18" t="s">
        <v>166</v>
      </c>
      <c r="BE698" s="260">
        <f>IF(N698="základní",J698,0)</f>
        <v>0</v>
      </c>
      <c r="BF698" s="260">
        <f>IF(N698="snížená",J698,0)</f>
        <v>0</v>
      </c>
      <c r="BG698" s="260">
        <f>IF(N698="zákl. přenesená",J698,0)</f>
        <v>0</v>
      </c>
      <c r="BH698" s="260">
        <f>IF(N698="sníž. přenesená",J698,0)</f>
        <v>0</v>
      </c>
      <c r="BI698" s="260">
        <f>IF(N698="nulová",J698,0)</f>
        <v>0</v>
      </c>
      <c r="BJ698" s="18" t="s">
        <v>81</v>
      </c>
      <c r="BK698" s="260">
        <f>ROUND(I698*H698,2)</f>
        <v>0</v>
      </c>
      <c r="BL698" s="18" t="s">
        <v>304</v>
      </c>
      <c r="BM698" s="259" t="s">
        <v>1018</v>
      </c>
    </row>
    <row r="699" s="12" customFormat="1" ht="22.8" customHeight="1">
      <c r="A699" s="12"/>
      <c r="B699" s="231"/>
      <c r="C699" s="232"/>
      <c r="D699" s="233" t="s">
        <v>76</v>
      </c>
      <c r="E699" s="245" t="s">
        <v>1019</v>
      </c>
      <c r="F699" s="245" t="s">
        <v>1020</v>
      </c>
      <c r="G699" s="232"/>
      <c r="H699" s="232"/>
      <c r="I699" s="235"/>
      <c r="J699" s="246">
        <f>BK699</f>
        <v>0</v>
      </c>
      <c r="K699" s="232"/>
      <c r="L699" s="237"/>
      <c r="M699" s="238"/>
      <c r="N699" s="239"/>
      <c r="O699" s="239"/>
      <c r="P699" s="240">
        <f>SUM(P700:P706)</f>
        <v>0</v>
      </c>
      <c r="Q699" s="239"/>
      <c r="R699" s="240">
        <f>SUM(R700:R706)</f>
        <v>0.1046744</v>
      </c>
      <c r="S699" s="239"/>
      <c r="T699" s="241">
        <f>SUM(T700:T706)</f>
        <v>0</v>
      </c>
      <c r="U699" s="12"/>
      <c r="V699" s="12"/>
      <c r="W699" s="12"/>
      <c r="X699" s="12"/>
      <c r="Y699" s="12"/>
      <c r="Z699" s="12"/>
      <c r="AA699" s="12"/>
      <c r="AB699" s="12"/>
      <c r="AC699" s="12"/>
      <c r="AD699" s="12"/>
      <c r="AE699" s="12"/>
      <c r="AR699" s="242" t="s">
        <v>85</v>
      </c>
      <c r="AT699" s="243" t="s">
        <v>76</v>
      </c>
      <c r="AU699" s="243" t="s">
        <v>81</v>
      </c>
      <c r="AY699" s="242" t="s">
        <v>166</v>
      </c>
      <c r="BK699" s="244">
        <f>SUM(BK700:BK706)</f>
        <v>0</v>
      </c>
    </row>
    <row r="700" s="2" customFormat="1" ht="21.75" customHeight="1">
      <c r="A700" s="39"/>
      <c r="B700" s="40"/>
      <c r="C700" s="247" t="s">
        <v>1021</v>
      </c>
      <c r="D700" s="247" t="s">
        <v>168</v>
      </c>
      <c r="E700" s="248" t="s">
        <v>1022</v>
      </c>
      <c r="F700" s="249" t="s">
        <v>1023</v>
      </c>
      <c r="G700" s="250" t="s">
        <v>242</v>
      </c>
      <c r="H700" s="251">
        <v>523.37199999999996</v>
      </c>
      <c r="I700" s="252"/>
      <c r="J700" s="253">
        <f>ROUND(I700*H700,2)</f>
        <v>0</v>
      </c>
      <c r="K700" s="254"/>
      <c r="L700" s="45"/>
      <c r="M700" s="255" t="s">
        <v>1</v>
      </c>
      <c r="N700" s="256" t="s">
        <v>42</v>
      </c>
      <c r="O700" s="92"/>
      <c r="P700" s="257">
        <f>O700*H700</f>
        <v>0</v>
      </c>
      <c r="Q700" s="257">
        <v>0.00020000000000000001</v>
      </c>
      <c r="R700" s="257">
        <f>Q700*H700</f>
        <v>0.1046744</v>
      </c>
      <c r="S700" s="257">
        <v>0</v>
      </c>
      <c r="T700" s="258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59" t="s">
        <v>304</v>
      </c>
      <c r="AT700" s="259" t="s">
        <v>168</v>
      </c>
      <c r="AU700" s="259" t="s">
        <v>85</v>
      </c>
      <c r="AY700" s="18" t="s">
        <v>166</v>
      </c>
      <c r="BE700" s="260">
        <f>IF(N700="základní",J700,0)</f>
        <v>0</v>
      </c>
      <c r="BF700" s="260">
        <f>IF(N700="snížená",J700,0)</f>
        <v>0</v>
      </c>
      <c r="BG700" s="260">
        <f>IF(N700="zákl. přenesená",J700,0)</f>
        <v>0</v>
      </c>
      <c r="BH700" s="260">
        <f>IF(N700="sníž. přenesená",J700,0)</f>
        <v>0</v>
      </c>
      <c r="BI700" s="260">
        <f>IF(N700="nulová",J700,0)</f>
        <v>0</v>
      </c>
      <c r="BJ700" s="18" t="s">
        <v>81</v>
      </c>
      <c r="BK700" s="260">
        <f>ROUND(I700*H700,2)</f>
        <v>0</v>
      </c>
      <c r="BL700" s="18" t="s">
        <v>304</v>
      </c>
      <c r="BM700" s="259" t="s">
        <v>1024</v>
      </c>
    </row>
    <row r="701" s="14" customFormat="1">
      <c r="A701" s="14"/>
      <c r="B701" s="272"/>
      <c r="C701" s="273"/>
      <c r="D701" s="263" t="s">
        <v>174</v>
      </c>
      <c r="E701" s="274" t="s">
        <v>1</v>
      </c>
      <c r="F701" s="275" t="s">
        <v>1025</v>
      </c>
      <c r="G701" s="273"/>
      <c r="H701" s="276">
        <v>84.200000000000003</v>
      </c>
      <c r="I701" s="277"/>
      <c r="J701" s="273"/>
      <c r="K701" s="273"/>
      <c r="L701" s="278"/>
      <c r="M701" s="279"/>
      <c r="N701" s="280"/>
      <c r="O701" s="280"/>
      <c r="P701" s="280"/>
      <c r="Q701" s="280"/>
      <c r="R701" s="280"/>
      <c r="S701" s="280"/>
      <c r="T701" s="281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82" t="s">
        <v>174</v>
      </c>
      <c r="AU701" s="282" t="s">
        <v>85</v>
      </c>
      <c r="AV701" s="14" t="s">
        <v>85</v>
      </c>
      <c r="AW701" s="14" t="s">
        <v>32</v>
      </c>
      <c r="AX701" s="14" t="s">
        <v>77</v>
      </c>
      <c r="AY701" s="282" t="s">
        <v>166</v>
      </c>
    </row>
    <row r="702" s="13" customFormat="1">
      <c r="A702" s="13"/>
      <c r="B702" s="261"/>
      <c r="C702" s="262"/>
      <c r="D702" s="263" t="s">
        <v>174</v>
      </c>
      <c r="E702" s="264" t="s">
        <v>1</v>
      </c>
      <c r="F702" s="265" t="s">
        <v>1026</v>
      </c>
      <c r="G702" s="262"/>
      <c r="H702" s="264" t="s">
        <v>1</v>
      </c>
      <c r="I702" s="266"/>
      <c r="J702" s="262"/>
      <c r="K702" s="262"/>
      <c r="L702" s="267"/>
      <c r="M702" s="268"/>
      <c r="N702" s="269"/>
      <c r="O702" s="269"/>
      <c r="P702" s="269"/>
      <c r="Q702" s="269"/>
      <c r="R702" s="269"/>
      <c r="S702" s="269"/>
      <c r="T702" s="270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71" t="s">
        <v>174</v>
      </c>
      <c r="AU702" s="271" t="s">
        <v>85</v>
      </c>
      <c r="AV702" s="13" t="s">
        <v>81</v>
      </c>
      <c r="AW702" s="13" t="s">
        <v>32</v>
      </c>
      <c r="AX702" s="13" t="s">
        <v>77</v>
      </c>
      <c r="AY702" s="271" t="s">
        <v>166</v>
      </c>
    </row>
    <row r="703" s="14" customFormat="1">
      <c r="A703" s="14"/>
      <c r="B703" s="272"/>
      <c r="C703" s="273"/>
      <c r="D703" s="263" t="s">
        <v>174</v>
      </c>
      <c r="E703" s="274" t="s">
        <v>1</v>
      </c>
      <c r="F703" s="275" t="s">
        <v>1027</v>
      </c>
      <c r="G703" s="273"/>
      <c r="H703" s="276">
        <v>439.17200000000003</v>
      </c>
      <c r="I703" s="277"/>
      <c r="J703" s="273"/>
      <c r="K703" s="273"/>
      <c r="L703" s="278"/>
      <c r="M703" s="279"/>
      <c r="N703" s="280"/>
      <c r="O703" s="280"/>
      <c r="P703" s="280"/>
      <c r="Q703" s="280"/>
      <c r="R703" s="280"/>
      <c r="S703" s="280"/>
      <c r="T703" s="281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82" t="s">
        <v>174</v>
      </c>
      <c r="AU703" s="282" t="s">
        <v>85</v>
      </c>
      <c r="AV703" s="14" t="s">
        <v>85</v>
      </c>
      <c r="AW703" s="14" t="s">
        <v>32</v>
      </c>
      <c r="AX703" s="14" t="s">
        <v>77</v>
      </c>
      <c r="AY703" s="282" t="s">
        <v>166</v>
      </c>
    </row>
    <row r="704" s="13" customFormat="1">
      <c r="A704" s="13"/>
      <c r="B704" s="261"/>
      <c r="C704" s="262"/>
      <c r="D704" s="263" t="s">
        <v>174</v>
      </c>
      <c r="E704" s="264" t="s">
        <v>1</v>
      </c>
      <c r="F704" s="265" t="s">
        <v>1028</v>
      </c>
      <c r="G704" s="262"/>
      <c r="H704" s="264" t="s">
        <v>1</v>
      </c>
      <c r="I704" s="266"/>
      <c r="J704" s="262"/>
      <c r="K704" s="262"/>
      <c r="L704" s="267"/>
      <c r="M704" s="268"/>
      <c r="N704" s="269"/>
      <c r="O704" s="269"/>
      <c r="P704" s="269"/>
      <c r="Q704" s="269"/>
      <c r="R704" s="269"/>
      <c r="S704" s="269"/>
      <c r="T704" s="270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71" t="s">
        <v>174</v>
      </c>
      <c r="AU704" s="271" t="s">
        <v>85</v>
      </c>
      <c r="AV704" s="13" t="s">
        <v>81</v>
      </c>
      <c r="AW704" s="13" t="s">
        <v>32</v>
      </c>
      <c r="AX704" s="13" t="s">
        <v>77</v>
      </c>
      <c r="AY704" s="271" t="s">
        <v>166</v>
      </c>
    </row>
    <row r="705" s="15" customFormat="1">
      <c r="A705" s="15"/>
      <c r="B705" s="283"/>
      <c r="C705" s="284"/>
      <c r="D705" s="263" t="s">
        <v>174</v>
      </c>
      <c r="E705" s="285" t="s">
        <v>1</v>
      </c>
      <c r="F705" s="286" t="s">
        <v>177</v>
      </c>
      <c r="G705" s="284"/>
      <c r="H705" s="287">
        <v>523.37199999999996</v>
      </c>
      <c r="I705" s="288"/>
      <c r="J705" s="284"/>
      <c r="K705" s="284"/>
      <c r="L705" s="289"/>
      <c r="M705" s="290"/>
      <c r="N705" s="291"/>
      <c r="O705" s="291"/>
      <c r="P705" s="291"/>
      <c r="Q705" s="291"/>
      <c r="R705" s="291"/>
      <c r="S705" s="291"/>
      <c r="T705" s="292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93" t="s">
        <v>174</v>
      </c>
      <c r="AU705" s="293" t="s">
        <v>85</v>
      </c>
      <c r="AV705" s="15" t="s">
        <v>172</v>
      </c>
      <c r="AW705" s="15" t="s">
        <v>32</v>
      </c>
      <c r="AX705" s="15" t="s">
        <v>81</v>
      </c>
      <c r="AY705" s="293" t="s">
        <v>166</v>
      </c>
    </row>
    <row r="706" s="2" customFormat="1" ht="21.75" customHeight="1">
      <c r="A706" s="39"/>
      <c r="B706" s="40"/>
      <c r="C706" s="247" t="s">
        <v>1029</v>
      </c>
      <c r="D706" s="247" t="s">
        <v>168</v>
      </c>
      <c r="E706" s="248" t="s">
        <v>1030</v>
      </c>
      <c r="F706" s="249" t="s">
        <v>1031</v>
      </c>
      <c r="G706" s="250" t="s">
        <v>242</v>
      </c>
      <c r="H706" s="251">
        <v>523.37199999999996</v>
      </c>
      <c r="I706" s="252"/>
      <c r="J706" s="253">
        <f>ROUND(I706*H706,2)</f>
        <v>0</v>
      </c>
      <c r="K706" s="254"/>
      <c r="L706" s="45"/>
      <c r="M706" s="255" t="s">
        <v>1</v>
      </c>
      <c r="N706" s="256" t="s">
        <v>42</v>
      </c>
      <c r="O706" s="92"/>
      <c r="P706" s="257">
        <f>O706*H706</f>
        <v>0</v>
      </c>
      <c r="Q706" s="257">
        <v>0</v>
      </c>
      <c r="R706" s="257">
        <f>Q706*H706</f>
        <v>0</v>
      </c>
      <c r="S706" s="257">
        <v>0</v>
      </c>
      <c r="T706" s="258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59" t="s">
        <v>304</v>
      </c>
      <c r="AT706" s="259" t="s">
        <v>168</v>
      </c>
      <c r="AU706" s="259" t="s">
        <v>85</v>
      </c>
      <c r="AY706" s="18" t="s">
        <v>166</v>
      </c>
      <c r="BE706" s="260">
        <f>IF(N706="základní",J706,0)</f>
        <v>0</v>
      </c>
      <c r="BF706" s="260">
        <f>IF(N706="snížená",J706,0)</f>
        <v>0</v>
      </c>
      <c r="BG706" s="260">
        <f>IF(N706="zákl. přenesená",J706,0)</f>
        <v>0</v>
      </c>
      <c r="BH706" s="260">
        <f>IF(N706="sníž. přenesená",J706,0)</f>
        <v>0</v>
      </c>
      <c r="BI706" s="260">
        <f>IF(N706="nulová",J706,0)</f>
        <v>0</v>
      </c>
      <c r="BJ706" s="18" t="s">
        <v>81</v>
      </c>
      <c r="BK706" s="260">
        <f>ROUND(I706*H706,2)</f>
        <v>0</v>
      </c>
      <c r="BL706" s="18" t="s">
        <v>304</v>
      </c>
      <c r="BM706" s="259" t="s">
        <v>1032</v>
      </c>
    </row>
    <row r="707" s="12" customFormat="1" ht="25.92" customHeight="1">
      <c r="A707" s="12"/>
      <c r="B707" s="231"/>
      <c r="C707" s="232"/>
      <c r="D707" s="233" t="s">
        <v>76</v>
      </c>
      <c r="E707" s="234" t="s">
        <v>1033</v>
      </c>
      <c r="F707" s="234" t="s">
        <v>1034</v>
      </c>
      <c r="G707" s="232"/>
      <c r="H707" s="232"/>
      <c r="I707" s="235"/>
      <c r="J707" s="236">
        <f>BK707</f>
        <v>0</v>
      </c>
      <c r="K707" s="232"/>
      <c r="L707" s="237"/>
      <c r="M707" s="238"/>
      <c r="N707" s="239"/>
      <c r="O707" s="239"/>
      <c r="P707" s="240">
        <f>P708</f>
        <v>0</v>
      </c>
      <c r="Q707" s="239"/>
      <c r="R707" s="240">
        <f>R708</f>
        <v>0</v>
      </c>
      <c r="S707" s="239"/>
      <c r="T707" s="241">
        <f>T708</f>
        <v>0</v>
      </c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R707" s="242" t="s">
        <v>172</v>
      </c>
      <c r="AT707" s="243" t="s">
        <v>76</v>
      </c>
      <c r="AU707" s="243" t="s">
        <v>77</v>
      </c>
      <c r="AY707" s="242" t="s">
        <v>166</v>
      </c>
      <c r="BK707" s="244">
        <f>BK708</f>
        <v>0</v>
      </c>
    </row>
    <row r="708" s="2" customFormat="1" ht="16.5" customHeight="1">
      <c r="A708" s="39"/>
      <c r="B708" s="40"/>
      <c r="C708" s="294" t="s">
        <v>1035</v>
      </c>
      <c r="D708" s="294" t="s">
        <v>249</v>
      </c>
      <c r="E708" s="295" t="s">
        <v>1036</v>
      </c>
      <c r="F708" s="296" t="s">
        <v>1037</v>
      </c>
      <c r="G708" s="297" t="s">
        <v>297</v>
      </c>
      <c r="H708" s="298">
        <v>1</v>
      </c>
      <c r="I708" s="299"/>
      <c r="J708" s="300">
        <f>ROUND(I708*H708,2)</f>
        <v>0</v>
      </c>
      <c r="K708" s="301"/>
      <c r="L708" s="302"/>
      <c r="M708" s="316" t="s">
        <v>1</v>
      </c>
      <c r="N708" s="317" t="s">
        <v>42</v>
      </c>
      <c r="O708" s="318"/>
      <c r="P708" s="319">
        <f>O708*H708</f>
        <v>0</v>
      </c>
      <c r="Q708" s="319">
        <v>0</v>
      </c>
      <c r="R708" s="319">
        <f>Q708*H708</f>
        <v>0</v>
      </c>
      <c r="S708" s="319">
        <v>0</v>
      </c>
      <c r="T708" s="320">
        <f>S708*H708</f>
        <v>0</v>
      </c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R708" s="259" t="s">
        <v>1038</v>
      </c>
      <c r="AT708" s="259" t="s">
        <v>249</v>
      </c>
      <c r="AU708" s="259" t="s">
        <v>81</v>
      </c>
      <c r="AY708" s="18" t="s">
        <v>166</v>
      </c>
      <c r="BE708" s="260">
        <f>IF(N708="základní",J708,0)</f>
        <v>0</v>
      </c>
      <c r="BF708" s="260">
        <f>IF(N708="snížená",J708,0)</f>
        <v>0</v>
      </c>
      <c r="BG708" s="260">
        <f>IF(N708="zákl. přenesená",J708,0)</f>
        <v>0</v>
      </c>
      <c r="BH708" s="260">
        <f>IF(N708="sníž. přenesená",J708,0)</f>
        <v>0</v>
      </c>
      <c r="BI708" s="260">
        <f>IF(N708="nulová",J708,0)</f>
        <v>0</v>
      </c>
      <c r="BJ708" s="18" t="s">
        <v>81</v>
      </c>
      <c r="BK708" s="260">
        <f>ROUND(I708*H708,2)</f>
        <v>0</v>
      </c>
      <c r="BL708" s="18" t="s">
        <v>1038</v>
      </c>
      <c r="BM708" s="259" t="s">
        <v>1039</v>
      </c>
    </row>
    <row r="709" s="2" customFormat="1" ht="6.96" customHeight="1">
      <c r="A709" s="39"/>
      <c r="B709" s="67"/>
      <c r="C709" s="68"/>
      <c r="D709" s="68"/>
      <c r="E709" s="68"/>
      <c r="F709" s="68"/>
      <c r="G709" s="68"/>
      <c r="H709" s="68"/>
      <c r="I709" s="194"/>
      <c r="J709" s="68"/>
      <c r="K709" s="68"/>
      <c r="L709" s="45"/>
      <c r="M709" s="39"/>
      <c r="O709" s="39"/>
      <c r="P709" s="39"/>
      <c r="Q709" s="39"/>
      <c r="R709" s="39"/>
      <c r="S709" s="39"/>
      <c r="T709" s="39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</row>
  </sheetData>
  <sheetProtection sheet="1" autoFilter="0" formatColumns="0" formatRows="0" objects="1" scenarios="1" spinCount="100000" saltValue="UDaJqaLzxWQSK9lEncIK97kXEx7LU05uxGDz6z4+D5cC8T7Zfhw2M5T5jjZ085ayjagBW/HAkcZFIdznqBXZOw==" hashValue="UmKPTFP11Mdtd4Bg6Tpmla/dGpI60syEew+/2fHek566YWWS3S7FOI4y3mKUcuiU6ZvnshYB14tzZDkKBMewkQ==" algorithmName="SHA-512" password="CC35"/>
  <autoFilter ref="C149:K70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36:H136"/>
    <mergeCell ref="E140:H140"/>
    <mergeCell ref="E138:H138"/>
    <mergeCell ref="E142:H14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85</v>
      </c>
    </row>
    <row r="4" s="1" customFormat="1" ht="24.96" customHeight="1">
      <c r="B4" s="21"/>
      <c r="D4" s="152" t="s">
        <v>113</v>
      </c>
      <c r="I4" s="148"/>
      <c r="L4" s="21"/>
      <c r="M4" s="153" t="s">
        <v>10</v>
      </c>
      <c r="AT4" s="18" t="s">
        <v>4</v>
      </c>
    </row>
    <row r="5" s="1" customFormat="1" ht="6.96" customHeight="1">
      <c r="B5" s="21"/>
      <c r="I5" s="148"/>
      <c r="L5" s="21"/>
    </row>
    <row r="6" s="1" customFormat="1" ht="12" customHeight="1">
      <c r="B6" s="21"/>
      <c r="D6" s="154" t="s">
        <v>16</v>
      </c>
      <c r="I6" s="148"/>
      <c r="L6" s="21"/>
    </row>
    <row r="7" s="1" customFormat="1" ht="16.5" customHeight="1">
      <c r="B7" s="21"/>
      <c r="E7" s="155" t="str">
        <f>'Rekapitulace stavby'!K6</f>
        <v>Revitalizace školní družiny v Milíně</v>
      </c>
      <c r="F7" s="154"/>
      <c r="G7" s="154"/>
      <c r="H7" s="154"/>
      <c r="I7" s="148"/>
      <c r="L7" s="21"/>
    </row>
    <row r="8">
      <c r="B8" s="21"/>
      <c r="D8" s="154" t="s">
        <v>114</v>
      </c>
      <c r="L8" s="21"/>
    </row>
    <row r="9" s="1" customFormat="1" ht="16.5" customHeight="1">
      <c r="B9" s="21"/>
      <c r="E9" s="155" t="s">
        <v>115</v>
      </c>
      <c r="F9" s="1"/>
      <c r="G9" s="1"/>
      <c r="H9" s="1"/>
      <c r="I9" s="148"/>
      <c r="L9" s="21"/>
    </row>
    <row r="10" s="1" customFormat="1" ht="12" customHeight="1">
      <c r="B10" s="21"/>
      <c r="D10" s="154" t="s">
        <v>116</v>
      </c>
      <c r="I10" s="148"/>
      <c r="L10" s="21"/>
    </row>
    <row r="11" s="2" customFormat="1" ht="16.5" customHeight="1">
      <c r="A11" s="39"/>
      <c r="B11" s="45"/>
      <c r="C11" s="39"/>
      <c r="D11" s="39"/>
      <c r="E11" s="156" t="s">
        <v>117</v>
      </c>
      <c r="F11" s="39"/>
      <c r="G11" s="39"/>
      <c r="H11" s="39"/>
      <c r="I11" s="157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4" t="s">
        <v>118</v>
      </c>
      <c r="E12" s="39"/>
      <c r="F12" s="39"/>
      <c r="G12" s="39"/>
      <c r="H12" s="39"/>
      <c r="I12" s="157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8" t="s">
        <v>1040</v>
      </c>
      <c r="F13" s="39"/>
      <c r="G13" s="39"/>
      <c r="H13" s="39"/>
      <c r="I13" s="157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57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4" t="s">
        <v>18</v>
      </c>
      <c r="E15" s="39"/>
      <c r="F15" s="142" t="s">
        <v>1</v>
      </c>
      <c r="G15" s="39"/>
      <c r="H15" s="39"/>
      <c r="I15" s="159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4" t="s">
        <v>20</v>
      </c>
      <c r="E16" s="39"/>
      <c r="F16" s="142" t="s">
        <v>21</v>
      </c>
      <c r="G16" s="39"/>
      <c r="H16" s="39"/>
      <c r="I16" s="159" t="s">
        <v>22</v>
      </c>
      <c r="J16" s="160" t="str">
        <f>'Rekapitulace stavby'!AN8</f>
        <v>10. 12. 2020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57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4" t="s">
        <v>24</v>
      </c>
      <c r="E18" s="39"/>
      <c r="F18" s="39"/>
      <c r="G18" s="39"/>
      <c r="H18" s="39"/>
      <c r="I18" s="159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9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57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4" t="s">
        <v>28</v>
      </c>
      <c r="E21" s="39"/>
      <c r="F21" s="39"/>
      <c r="G21" s="39"/>
      <c r="H21" s="39"/>
      <c r="I21" s="159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9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57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4" t="s">
        <v>30</v>
      </c>
      <c r="E24" s="39"/>
      <c r="F24" s="39"/>
      <c r="G24" s="39"/>
      <c r="H24" s="39"/>
      <c r="I24" s="159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9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57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4" t="s">
        <v>33</v>
      </c>
      <c r="E27" s="39"/>
      <c r="F27" s="39"/>
      <c r="G27" s="39"/>
      <c r="H27" s="39"/>
      <c r="I27" s="159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9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57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4" t="s">
        <v>35</v>
      </c>
      <c r="E30" s="39"/>
      <c r="F30" s="39"/>
      <c r="G30" s="39"/>
      <c r="H30" s="39"/>
      <c r="I30" s="157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61"/>
      <c r="B31" s="162"/>
      <c r="C31" s="161"/>
      <c r="D31" s="161"/>
      <c r="E31" s="163" t="s">
        <v>1</v>
      </c>
      <c r="F31" s="163"/>
      <c r="G31" s="163"/>
      <c r="H31" s="163"/>
      <c r="I31" s="164"/>
      <c r="J31" s="161"/>
      <c r="K31" s="161"/>
      <c r="L31" s="165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57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7"/>
      <c r="J33" s="166"/>
      <c r="K33" s="166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8" t="s">
        <v>37</v>
      </c>
      <c r="E34" s="39"/>
      <c r="F34" s="39"/>
      <c r="G34" s="39"/>
      <c r="H34" s="39"/>
      <c r="I34" s="157"/>
      <c r="J34" s="169">
        <f>ROUND(J130,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7"/>
      <c r="J35" s="166"/>
      <c r="K35" s="166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70" t="s">
        <v>39</v>
      </c>
      <c r="G36" s="39"/>
      <c r="H36" s="39"/>
      <c r="I36" s="171" t="s">
        <v>38</v>
      </c>
      <c r="J36" s="170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6" t="s">
        <v>41</v>
      </c>
      <c r="E37" s="154" t="s">
        <v>42</v>
      </c>
      <c r="F37" s="172">
        <f>ROUND((SUM(BE130:BE193)),  2)</f>
        <v>0</v>
      </c>
      <c r="G37" s="39"/>
      <c r="H37" s="39"/>
      <c r="I37" s="173">
        <v>0.20999999999999999</v>
      </c>
      <c r="J37" s="172">
        <f>ROUND(((SUM(BE130:BE193))*I37),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4" t="s">
        <v>43</v>
      </c>
      <c r="F38" s="172">
        <f>ROUND((SUM(BF130:BF193)),  2)</f>
        <v>0</v>
      </c>
      <c r="G38" s="39"/>
      <c r="H38" s="39"/>
      <c r="I38" s="173">
        <v>0.14999999999999999</v>
      </c>
      <c r="J38" s="172">
        <f>ROUND(((SUM(BF130:BF193))*I38),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4" t="s">
        <v>44</v>
      </c>
      <c r="F39" s="172">
        <f>ROUND((SUM(BG130:BG193)),  2)</f>
        <v>0</v>
      </c>
      <c r="G39" s="39"/>
      <c r="H39" s="39"/>
      <c r="I39" s="173">
        <v>0.20999999999999999</v>
      </c>
      <c r="J39" s="172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4" t="s">
        <v>45</v>
      </c>
      <c r="F40" s="172">
        <f>ROUND((SUM(BH130:BH193)),  2)</f>
        <v>0</v>
      </c>
      <c r="G40" s="39"/>
      <c r="H40" s="39"/>
      <c r="I40" s="173">
        <v>0.14999999999999999</v>
      </c>
      <c r="J40" s="172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4" t="s">
        <v>46</v>
      </c>
      <c r="F41" s="172">
        <f>ROUND((SUM(BI130:BI193)),  2)</f>
        <v>0</v>
      </c>
      <c r="G41" s="39"/>
      <c r="H41" s="39"/>
      <c r="I41" s="173">
        <v>0</v>
      </c>
      <c r="J41" s="172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57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4"/>
      <c r="D43" s="175" t="s">
        <v>47</v>
      </c>
      <c r="E43" s="176"/>
      <c r="F43" s="176"/>
      <c r="G43" s="177" t="s">
        <v>48</v>
      </c>
      <c r="H43" s="178" t="s">
        <v>49</v>
      </c>
      <c r="I43" s="179"/>
      <c r="J43" s="180">
        <f>SUM(J34:J41)</f>
        <v>0</v>
      </c>
      <c r="K43" s="181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157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I45" s="148"/>
      <c r="L45" s="21"/>
    </row>
    <row r="46" s="1" customFormat="1" ht="14.4" customHeight="1">
      <c r="B46" s="21"/>
      <c r="I46" s="148"/>
      <c r="L46" s="21"/>
    </row>
    <row r="47" s="1" customFormat="1" ht="14.4" customHeight="1">
      <c r="B47" s="21"/>
      <c r="I47" s="148"/>
      <c r="L47" s="21"/>
    </row>
    <row r="48" s="1" customFormat="1" ht="14.4" customHeight="1">
      <c r="B48" s="21"/>
      <c r="I48" s="148"/>
      <c r="L48" s="21"/>
    </row>
    <row r="49" s="1" customFormat="1" ht="14.4" customHeight="1">
      <c r="B49" s="21"/>
      <c r="I49" s="148"/>
      <c r="L49" s="21"/>
    </row>
    <row r="50" s="2" customFormat="1" ht="14.4" customHeight="1">
      <c r="B50" s="64"/>
      <c r="D50" s="182" t="s">
        <v>50</v>
      </c>
      <c r="E50" s="183"/>
      <c r="F50" s="183"/>
      <c r="G50" s="182" t="s">
        <v>51</v>
      </c>
      <c r="H50" s="183"/>
      <c r="I50" s="184"/>
      <c r="J50" s="183"/>
      <c r="K50" s="18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52</v>
      </c>
      <c r="E61" s="186"/>
      <c r="F61" s="187" t="s">
        <v>53</v>
      </c>
      <c r="G61" s="185" t="s">
        <v>52</v>
      </c>
      <c r="H61" s="186"/>
      <c r="I61" s="188"/>
      <c r="J61" s="189" t="s">
        <v>53</v>
      </c>
      <c r="K61" s="18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2" t="s">
        <v>54</v>
      </c>
      <c r="E65" s="190"/>
      <c r="F65" s="190"/>
      <c r="G65" s="182" t="s">
        <v>55</v>
      </c>
      <c r="H65" s="190"/>
      <c r="I65" s="191"/>
      <c r="J65" s="190"/>
      <c r="K65" s="19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52</v>
      </c>
      <c r="E76" s="186"/>
      <c r="F76" s="187" t="s">
        <v>53</v>
      </c>
      <c r="G76" s="185" t="s">
        <v>52</v>
      </c>
      <c r="H76" s="186"/>
      <c r="I76" s="188"/>
      <c r="J76" s="189" t="s">
        <v>53</v>
      </c>
      <c r="K76" s="18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57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7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7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8" t="str">
        <f>E7</f>
        <v>Revitalizace školní družiny v Milíně</v>
      </c>
      <c r="F85" s="33"/>
      <c r="G85" s="33"/>
      <c r="H85" s="33"/>
      <c r="I85" s="157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114</v>
      </c>
      <c r="D86" s="23"/>
      <c r="E86" s="23"/>
      <c r="F86" s="23"/>
      <c r="G86" s="23"/>
      <c r="H86" s="23"/>
      <c r="I86" s="148"/>
      <c r="J86" s="23"/>
      <c r="K86" s="23"/>
      <c r="L86" s="21"/>
    </row>
    <row r="87" s="1" customFormat="1" ht="16.5" customHeight="1">
      <c r="B87" s="22"/>
      <c r="C87" s="23"/>
      <c r="D87" s="23"/>
      <c r="E87" s="198" t="s">
        <v>115</v>
      </c>
      <c r="F87" s="23"/>
      <c r="G87" s="23"/>
      <c r="H87" s="23"/>
      <c r="I87" s="148"/>
      <c r="J87" s="23"/>
      <c r="K87" s="23"/>
      <c r="L87" s="21"/>
    </row>
    <row r="88" s="1" customFormat="1" ht="12" customHeight="1">
      <c r="B88" s="22"/>
      <c r="C88" s="33" t="s">
        <v>116</v>
      </c>
      <c r="D88" s="23"/>
      <c r="E88" s="23"/>
      <c r="F88" s="23"/>
      <c r="G88" s="23"/>
      <c r="H88" s="23"/>
      <c r="I88" s="148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99" t="s">
        <v>117</v>
      </c>
      <c r="F89" s="41"/>
      <c r="G89" s="41"/>
      <c r="H89" s="41"/>
      <c r="I89" s="157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118</v>
      </c>
      <c r="D90" s="41"/>
      <c r="E90" s="41"/>
      <c r="F90" s="41"/>
      <c r="G90" s="41"/>
      <c r="H90" s="41"/>
      <c r="I90" s="157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1.1.b - Opěrná stěna</v>
      </c>
      <c r="F91" s="41"/>
      <c r="G91" s="41"/>
      <c r="H91" s="41"/>
      <c r="I91" s="157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7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Školní 248, 262 31 Milín</v>
      </c>
      <c r="G93" s="41"/>
      <c r="H93" s="41"/>
      <c r="I93" s="159" t="s">
        <v>22</v>
      </c>
      <c r="J93" s="80" t="str">
        <f>IF(J16="","",J16)</f>
        <v>10. 12. 2020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157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24</v>
      </c>
      <c r="D95" s="41"/>
      <c r="E95" s="41"/>
      <c r="F95" s="28" t="str">
        <f>E19</f>
        <v>Obec Milín</v>
      </c>
      <c r="G95" s="41"/>
      <c r="H95" s="41"/>
      <c r="I95" s="159" t="s">
        <v>30</v>
      </c>
      <c r="J95" s="37" t="str">
        <f>E25</f>
        <v>JM CONSTRUCTION,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159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7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200" t="s">
        <v>121</v>
      </c>
      <c r="D98" s="201"/>
      <c r="E98" s="201"/>
      <c r="F98" s="201"/>
      <c r="G98" s="201"/>
      <c r="H98" s="201"/>
      <c r="I98" s="202"/>
      <c r="J98" s="203" t="s">
        <v>122</v>
      </c>
      <c r="K98" s="20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157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204" t="s">
        <v>123</v>
      </c>
      <c r="D100" s="41"/>
      <c r="E100" s="41"/>
      <c r="F100" s="41"/>
      <c r="G100" s="41"/>
      <c r="H100" s="41"/>
      <c r="I100" s="157"/>
      <c r="J100" s="111">
        <f>J130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124</v>
      </c>
    </row>
    <row r="101" s="9" customFormat="1" ht="24.96" customHeight="1">
      <c r="A101" s="9"/>
      <c r="B101" s="205"/>
      <c r="C101" s="206"/>
      <c r="D101" s="207" t="s">
        <v>125</v>
      </c>
      <c r="E101" s="208"/>
      <c r="F101" s="208"/>
      <c r="G101" s="208"/>
      <c r="H101" s="208"/>
      <c r="I101" s="209"/>
      <c r="J101" s="210">
        <f>J131</f>
        <v>0</v>
      </c>
      <c r="K101" s="206"/>
      <c r="L101" s="21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2"/>
      <c r="C102" s="133"/>
      <c r="D102" s="213" t="s">
        <v>126</v>
      </c>
      <c r="E102" s="214"/>
      <c r="F102" s="214"/>
      <c r="G102" s="214"/>
      <c r="H102" s="214"/>
      <c r="I102" s="215"/>
      <c r="J102" s="216">
        <f>J132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127</v>
      </c>
      <c r="E103" s="214"/>
      <c r="F103" s="214"/>
      <c r="G103" s="214"/>
      <c r="H103" s="214"/>
      <c r="I103" s="215"/>
      <c r="J103" s="216">
        <f>J160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128</v>
      </c>
      <c r="E104" s="214"/>
      <c r="F104" s="214"/>
      <c r="G104" s="214"/>
      <c r="H104" s="214"/>
      <c r="I104" s="215"/>
      <c r="J104" s="216">
        <f>J188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135</v>
      </c>
      <c r="E105" s="214"/>
      <c r="F105" s="214"/>
      <c r="G105" s="214"/>
      <c r="H105" s="214"/>
      <c r="I105" s="215"/>
      <c r="J105" s="216">
        <f>J190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137</v>
      </c>
      <c r="E106" s="214"/>
      <c r="F106" s="214"/>
      <c r="G106" s="214"/>
      <c r="H106" s="214"/>
      <c r="I106" s="215"/>
      <c r="J106" s="216">
        <f>J192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157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194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197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151</v>
      </c>
      <c r="D113" s="41"/>
      <c r="E113" s="41"/>
      <c r="F113" s="41"/>
      <c r="G113" s="41"/>
      <c r="H113" s="41"/>
      <c r="I113" s="157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57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157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98" t="str">
        <f>E7</f>
        <v>Revitalizace školní družiny v Milíně</v>
      </c>
      <c r="F116" s="33"/>
      <c r="G116" s="33"/>
      <c r="H116" s="33"/>
      <c r="I116" s="157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114</v>
      </c>
      <c r="D117" s="23"/>
      <c r="E117" s="23"/>
      <c r="F117" s="23"/>
      <c r="G117" s="23"/>
      <c r="H117" s="23"/>
      <c r="I117" s="148"/>
      <c r="J117" s="23"/>
      <c r="K117" s="23"/>
      <c r="L117" s="21"/>
    </row>
    <row r="118" s="1" customFormat="1" ht="16.5" customHeight="1">
      <c r="B118" s="22"/>
      <c r="C118" s="23"/>
      <c r="D118" s="23"/>
      <c r="E118" s="198" t="s">
        <v>115</v>
      </c>
      <c r="F118" s="23"/>
      <c r="G118" s="23"/>
      <c r="H118" s="23"/>
      <c r="I118" s="148"/>
      <c r="J118" s="23"/>
      <c r="K118" s="23"/>
      <c r="L118" s="21"/>
    </row>
    <row r="119" s="1" customFormat="1" ht="12" customHeight="1">
      <c r="B119" s="22"/>
      <c r="C119" s="33" t="s">
        <v>116</v>
      </c>
      <c r="D119" s="23"/>
      <c r="E119" s="23"/>
      <c r="F119" s="23"/>
      <c r="G119" s="23"/>
      <c r="H119" s="23"/>
      <c r="I119" s="148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199" t="s">
        <v>117</v>
      </c>
      <c r="F120" s="41"/>
      <c r="G120" s="41"/>
      <c r="H120" s="41"/>
      <c r="I120" s="157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118</v>
      </c>
      <c r="D121" s="41"/>
      <c r="E121" s="41"/>
      <c r="F121" s="41"/>
      <c r="G121" s="41"/>
      <c r="H121" s="41"/>
      <c r="I121" s="157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E13</f>
        <v>1.1.b - Opěrná stěna</v>
      </c>
      <c r="F122" s="41"/>
      <c r="G122" s="41"/>
      <c r="H122" s="41"/>
      <c r="I122" s="157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57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F16</f>
        <v>Školní 248, 262 31 Milín</v>
      </c>
      <c r="G124" s="41"/>
      <c r="H124" s="41"/>
      <c r="I124" s="159" t="s">
        <v>22</v>
      </c>
      <c r="J124" s="80" t="str">
        <f>IF(J16="","",J16)</f>
        <v>10. 12. 2020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57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40.05" customHeight="1">
      <c r="A126" s="39"/>
      <c r="B126" s="40"/>
      <c r="C126" s="33" t="s">
        <v>24</v>
      </c>
      <c r="D126" s="41"/>
      <c r="E126" s="41"/>
      <c r="F126" s="28" t="str">
        <f>E19</f>
        <v>Obec Milín</v>
      </c>
      <c r="G126" s="41"/>
      <c r="H126" s="41"/>
      <c r="I126" s="159" t="s">
        <v>30</v>
      </c>
      <c r="J126" s="37" t="str">
        <f>E25</f>
        <v>JM CONSTRUCTION,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28</v>
      </c>
      <c r="D127" s="41"/>
      <c r="E127" s="41"/>
      <c r="F127" s="28" t="str">
        <f>IF(E22="","",E22)</f>
        <v>Vyplň údaj</v>
      </c>
      <c r="G127" s="41"/>
      <c r="H127" s="41"/>
      <c r="I127" s="159" t="s">
        <v>33</v>
      </c>
      <c r="J127" s="37" t="str">
        <f>E28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157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18"/>
      <c r="B129" s="219"/>
      <c r="C129" s="220" t="s">
        <v>152</v>
      </c>
      <c r="D129" s="221" t="s">
        <v>62</v>
      </c>
      <c r="E129" s="221" t="s">
        <v>58</v>
      </c>
      <c r="F129" s="221" t="s">
        <v>59</v>
      </c>
      <c r="G129" s="221" t="s">
        <v>153</v>
      </c>
      <c r="H129" s="221" t="s">
        <v>154</v>
      </c>
      <c r="I129" s="222" t="s">
        <v>155</v>
      </c>
      <c r="J129" s="223" t="s">
        <v>122</v>
      </c>
      <c r="K129" s="224" t="s">
        <v>156</v>
      </c>
      <c r="L129" s="225"/>
      <c r="M129" s="101" t="s">
        <v>1</v>
      </c>
      <c r="N129" s="102" t="s">
        <v>41</v>
      </c>
      <c r="O129" s="102" t="s">
        <v>157</v>
      </c>
      <c r="P129" s="102" t="s">
        <v>158</v>
      </c>
      <c r="Q129" s="102" t="s">
        <v>159</v>
      </c>
      <c r="R129" s="102" t="s">
        <v>160</v>
      </c>
      <c r="S129" s="102" t="s">
        <v>161</v>
      </c>
      <c r="T129" s="103" t="s">
        <v>162</v>
      </c>
      <c r="U129" s="218"/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/>
    </row>
    <row r="130" s="2" customFormat="1" ht="22.8" customHeight="1">
      <c r="A130" s="39"/>
      <c r="B130" s="40"/>
      <c r="C130" s="108" t="s">
        <v>163</v>
      </c>
      <c r="D130" s="41"/>
      <c r="E130" s="41"/>
      <c r="F130" s="41"/>
      <c r="G130" s="41"/>
      <c r="H130" s="41"/>
      <c r="I130" s="157"/>
      <c r="J130" s="226">
        <f>BK130</f>
        <v>0</v>
      </c>
      <c r="K130" s="41"/>
      <c r="L130" s="45"/>
      <c r="M130" s="104"/>
      <c r="N130" s="227"/>
      <c r="O130" s="105"/>
      <c r="P130" s="228">
        <f>P131</f>
        <v>0</v>
      </c>
      <c r="Q130" s="105"/>
      <c r="R130" s="228">
        <f>R131</f>
        <v>6.8977498099999996</v>
      </c>
      <c r="S130" s="105"/>
      <c r="T130" s="229">
        <f>T131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76</v>
      </c>
      <c r="AU130" s="18" t="s">
        <v>124</v>
      </c>
      <c r="BK130" s="230">
        <f>BK131</f>
        <v>0</v>
      </c>
    </row>
    <row r="131" s="12" customFormat="1" ht="25.92" customHeight="1">
      <c r="A131" s="12"/>
      <c r="B131" s="231"/>
      <c r="C131" s="232"/>
      <c r="D131" s="233" t="s">
        <v>76</v>
      </c>
      <c r="E131" s="234" t="s">
        <v>164</v>
      </c>
      <c r="F131" s="234" t="s">
        <v>165</v>
      </c>
      <c r="G131" s="232"/>
      <c r="H131" s="232"/>
      <c r="I131" s="235"/>
      <c r="J131" s="236">
        <f>BK131</f>
        <v>0</v>
      </c>
      <c r="K131" s="232"/>
      <c r="L131" s="237"/>
      <c r="M131" s="238"/>
      <c r="N131" s="239"/>
      <c r="O131" s="239"/>
      <c r="P131" s="240">
        <f>P132+P160+P188+P190+P192</f>
        <v>0</v>
      </c>
      <c r="Q131" s="239"/>
      <c r="R131" s="240">
        <f>R132+R160+R188+R190+R192</f>
        <v>6.8977498099999996</v>
      </c>
      <c r="S131" s="239"/>
      <c r="T131" s="241">
        <f>T132+T160+T188+T190+T192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2" t="s">
        <v>81</v>
      </c>
      <c r="AT131" s="243" t="s">
        <v>76</v>
      </c>
      <c r="AU131" s="243" t="s">
        <v>77</v>
      </c>
      <c r="AY131" s="242" t="s">
        <v>166</v>
      </c>
      <c r="BK131" s="244">
        <f>BK132+BK160+BK188+BK190+BK192</f>
        <v>0</v>
      </c>
    </row>
    <row r="132" s="12" customFormat="1" ht="22.8" customHeight="1">
      <c r="A132" s="12"/>
      <c r="B132" s="231"/>
      <c r="C132" s="232"/>
      <c r="D132" s="233" t="s">
        <v>76</v>
      </c>
      <c r="E132" s="245" t="s">
        <v>81</v>
      </c>
      <c r="F132" s="245" t="s">
        <v>167</v>
      </c>
      <c r="G132" s="232"/>
      <c r="H132" s="232"/>
      <c r="I132" s="235"/>
      <c r="J132" s="246">
        <f>BK132</f>
        <v>0</v>
      </c>
      <c r="K132" s="232"/>
      <c r="L132" s="237"/>
      <c r="M132" s="238"/>
      <c r="N132" s="239"/>
      <c r="O132" s="239"/>
      <c r="P132" s="240">
        <f>SUM(P133:P159)</f>
        <v>0</v>
      </c>
      <c r="Q132" s="239"/>
      <c r="R132" s="240">
        <f>SUM(R133:R159)</f>
        <v>0</v>
      </c>
      <c r="S132" s="239"/>
      <c r="T132" s="241">
        <f>SUM(T133:T159)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2" t="s">
        <v>81</v>
      </c>
      <c r="AT132" s="243" t="s">
        <v>76</v>
      </c>
      <c r="AU132" s="243" t="s">
        <v>81</v>
      </c>
      <c r="AY132" s="242" t="s">
        <v>166</v>
      </c>
      <c r="BK132" s="244">
        <f>SUM(BK133:BK159)</f>
        <v>0</v>
      </c>
    </row>
    <row r="133" s="2" customFormat="1" ht="21.75" customHeight="1">
      <c r="A133" s="39"/>
      <c r="B133" s="40"/>
      <c r="C133" s="247" t="s">
        <v>304</v>
      </c>
      <c r="D133" s="247" t="s">
        <v>168</v>
      </c>
      <c r="E133" s="248" t="s">
        <v>169</v>
      </c>
      <c r="F133" s="249" t="s">
        <v>170</v>
      </c>
      <c r="G133" s="250" t="s">
        <v>171</v>
      </c>
      <c r="H133" s="251">
        <v>42.75</v>
      </c>
      <c r="I133" s="252"/>
      <c r="J133" s="253">
        <f>ROUND(I133*H133,2)</f>
        <v>0</v>
      </c>
      <c r="K133" s="254"/>
      <c r="L133" s="45"/>
      <c r="M133" s="255" t="s">
        <v>1</v>
      </c>
      <c r="N133" s="256" t="s">
        <v>42</v>
      </c>
      <c r="O133" s="92"/>
      <c r="P133" s="257">
        <f>O133*H133</f>
        <v>0</v>
      </c>
      <c r="Q133" s="257">
        <v>0</v>
      </c>
      <c r="R133" s="257">
        <f>Q133*H133</f>
        <v>0</v>
      </c>
      <c r="S133" s="257">
        <v>0</v>
      </c>
      <c r="T133" s="25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9" t="s">
        <v>172</v>
      </c>
      <c r="AT133" s="259" t="s">
        <v>168</v>
      </c>
      <c r="AU133" s="259" t="s">
        <v>85</v>
      </c>
      <c r="AY133" s="18" t="s">
        <v>166</v>
      </c>
      <c r="BE133" s="260">
        <f>IF(N133="základní",J133,0)</f>
        <v>0</v>
      </c>
      <c r="BF133" s="260">
        <f>IF(N133="snížená",J133,0)</f>
        <v>0</v>
      </c>
      <c r="BG133" s="260">
        <f>IF(N133="zákl. přenesená",J133,0)</f>
        <v>0</v>
      </c>
      <c r="BH133" s="260">
        <f>IF(N133="sníž. přenesená",J133,0)</f>
        <v>0</v>
      </c>
      <c r="BI133" s="260">
        <f>IF(N133="nulová",J133,0)</f>
        <v>0</v>
      </c>
      <c r="BJ133" s="18" t="s">
        <v>81</v>
      </c>
      <c r="BK133" s="260">
        <f>ROUND(I133*H133,2)</f>
        <v>0</v>
      </c>
      <c r="BL133" s="18" t="s">
        <v>172</v>
      </c>
      <c r="BM133" s="259" t="s">
        <v>1041</v>
      </c>
    </row>
    <row r="134" s="14" customFormat="1">
      <c r="A134" s="14"/>
      <c r="B134" s="272"/>
      <c r="C134" s="273"/>
      <c r="D134" s="263" t="s">
        <v>174</v>
      </c>
      <c r="E134" s="274" t="s">
        <v>1</v>
      </c>
      <c r="F134" s="275" t="s">
        <v>1042</v>
      </c>
      <c r="G134" s="273"/>
      <c r="H134" s="276">
        <v>42.75</v>
      </c>
      <c r="I134" s="277"/>
      <c r="J134" s="273"/>
      <c r="K134" s="273"/>
      <c r="L134" s="278"/>
      <c r="M134" s="279"/>
      <c r="N134" s="280"/>
      <c r="O134" s="280"/>
      <c r="P134" s="280"/>
      <c r="Q134" s="280"/>
      <c r="R134" s="280"/>
      <c r="S134" s="280"/>
      <c r="T134" s="28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82" t="s">
        <v>174</v>
      </c>
      <c r="AU134" s="282" t="s">
        <v>85</v>
      </c>
      <c r="AV134" s="14" t="s">
        <v>85</v>
      </c>
      <c r="AW134" s="14" t="s">
        <v>32</v>
      </c>
      <c r="AX134" s="14" t="s">
        <v>77</v>
      </c>
      <c r="AY134" s="282" t="s">
        <v>166</v>
      </c>
    </row>
    <row r="135" s="2" customFormat="1" ht="21.75" customHeight="1">
      <c r="A135" s="39"/>
      <c r="B135" s="40"/>
      <c r="C135" s="247" t="s">
        <v>309</v>
      </c>
      <c r="D135" s="247" t="s">
        <v>168</v>
      </c>
      <c r="E135" s="248" t="s">
        <v>1043</v>
      </c>
      <c r="F135" s="249" t="s">
        <v>1044</v>
      </c>
      <c r="G135" s="250" t="s">
        <v>171</v>
      </c>
      <c r="H135" s="251">
        <v>4.4100000000000001</v>
      </c>
      <c r="I135" s="252"/>
      <c r="J135" s="253">
        <f>ROUND(I135*H135,2)</f>
        <v>0</v>
      </c>
      <c r="K135" s="254"/>
      <c r="L135" s="45"/>
      <c r="M135" s="255" t="s">
        <v>1</v>
      </c>
      <c r="N135" s="256" t="s">
        <v>42</v>
      </c>
      <c r="O135" s="92"/>
      <c r="P135" s="257">
        <f>O135*H135</f>
        <v>0</v>
      </c>
      <c r="Q135" s="257">
        <v>0</v>
      </c>
      <c r="R135" s="257">
        <f>Q135*H135</f>
        <v>0</v>
      </c>
      <c r="S135" s="257">
        <v>0</v>
      </c>
      <c r="T135" s="25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9" t="s">
        <v>172</v>
      </c>
      <c r="AT135" s="259" t="s">
        <v>168</v>
      </c>
      <c r="AU135" s="259" t="s">
        <v>85</v>
      </c>
      <c r="AY135" s="18" t="s">
        <v>166</v>
      </c>
      <c r="BE135" s="260">
        <f>IF(N135="základní",J135,0)</f>
        <v>0</v>
      </c>
      <c r="BF135" s="260">
        <f>IF(N135="snížená",J135,0)</f>
        <v>0</v>
      </c>
      <c r="BG135" s="260">
        <f>IF(N135="zákl. přenesená",J135,0)</f>
        <v>0</v>
      </c>
      <c r="BH135" s="260">
        <f>IF(N135="sníž. přenesená",J135,0)</f>
        <v>0</v>
      </c>
      <c r="BI135" s="260">
        <f>IF(N135="nulová",J135,0)</f>
        <v>0</v>
      </c>
      <c r="BJ135" s="18" t="s">
        <v>81</v>
      </c>
      <c r="BK135" s="260">
        <f>ROUND(I135*H135,2)</f>
        <v>0</v>
      </c>
      <c r="BL135" s="18" t="s">
        <v>172</v>
      </c>
      <c r="BM135" s="259" t="s">
        <v>1045</v>
      </c>
    </row>
    <row r="136" s="13" customFormat="1">
      <c r="A136" s="13"/>
      <c r="B136" s="261"/>
      <c r="C136" s="262"/>
      <c r="D136" s="263" t="s">
        <v>174</v>
      </c>
      <c r="E136" s="264" t="s">
        <v>1</v>
      </c>
      <c r="F136" s="265" t="s">
        <v>1046</v>
      </c>
      <c r="G136" s="262"/>
      <c r="H136" s="264" t="s">
        <v>1</v>
      </c>
      <c r="I136" s="266"/>
      <c r="J136" s="262"/>
      <c r="K136" s="262"/>
      <c r="L136" s="267"/>
      <c r="M136" s="268"/>
      <c r="N136" s="269"/>
      <c r="O136" s="269"/>
      <c r="P136" s="269"/>
      <c r="Q136" s="269"/>
      <c r="R136" s="269"/>
      <c r="S136" s="269"/>
      <c r="T136" s="27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1" t="s">
        <v>174</v>
      </c>
      <c r="AU136" s="271" t="s">
        <v>85</v>
      </c>
      <c r="AV136" s="13" t="s">
        <v>81</v>
      </c>
      <c r="AW136" s="13" t="s">
        <v>32</v>
      </c>
      <c r="AX136" s="13" t="s">
        <v>77</v>
      </c>
      <c r="AY136" s="271" t="s">
        <v>166</v>
      </c>
    </row>
    <row r="137" s="13" customFormat="1">
      <c r="A137" s="13"/>
      <c r="B137" s="261"/>
      <c r="C137" s="262"/>
      <c r="D137" s="263" t="s">
        <v>174</v>
      </c>
      <c r="E137" s="264" t="s">
        <v>1</v>
      </c>
      <c r="F137" s="265" t="s">
        <v>1047</v>
      </c>
      <c r="G137" s="262"/>
      <c r="H137" s="264" t="s">
        <v>1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71" t="s">
        <v>174</v>
      </c>
      <c r="AU137" s="271" t="s">
        <v>85</v>
      </c>
      <c r="AV137" s="13" t="s">
        <v>81</v>
      </c>
      <c r="AW137" s="13" t="s">
        <v>32</v>
      </c>
      <c r="AX137" s="13" t="s">
        <v>77</v>
      </c>
      <c r="AY137" s="271" t="s">
        <v>166</v>
      </c>
    </row>
    <row r="138" s="14" customFormat="1">
      <c r="A138" s="14"/>
      <c r="B138" s="272"/>
      <c r="C138" s="273"/>
      <c r="D138" s="263" t="s">
        <v>174</v>
      </c>
      <c r="E138" s="274" t="s">
        <v>1</v>
      </c>
      <c r="F138" s="275" t="s">
        <v>1048</v>
      </c>
      <c r="G138" s="273"/>
      <c r="H138" s="276">
        <v>0.81000000000000005</v>
      </c>
      <c r="I138" s="277"/>
      <c r="J138" s="273"/>
      <c r="K138" s="273"/>
      <c r="L138" s="278"/>
      <c r="M138" s="279"/>
      <c r="N138" s="280"/>
      <c r="O138" s="280"/>
      <c r="P138" s="280"/>
      <c r="Q138" s="280"/>
      <c r="R138" s="280"/>
      <c r="S138" s="280"/>
      <c r="T138" s="28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2" t="s">
        <v>174</v>
      </c>
      <c r="AU138" s="282" t="s">
        <v>85</v>
      </c>
      <c r="AV138" s="14" t="s">
        <v>85</v>
      </c>
      <c r="AW138" s="14" t="s">
        <v>32</v>
      </c>
      <c r="AX138" s="14" t="s">
        <v>77</v>
      </c>
      <c r="AY138" s="282" t="s">
        <v>166</v>
      </c>
    </row>
    <row r="139" s="16" customFormat="1">
      <c r="A139" s="16"/>
      <c r="B139" s="305"/>
      <c r="C139" s="306"/>
      <c r="D139" s="263" t="s">
        <v>174</v>
      </c>
      <c r="E139" s="307" t="s">
        <v>1</v>
      </c>
      <c r="F139" s="308" t="s">
        <v>264</v>
      </c>
      <c r="G139" s="306"/>
      <c r="H139" s="309">
        <v>0.81000000000000005</v>
      </c>
      <c r="I139" s="310"/>
      <c r="J139" s="306"/>
      <c r="K139" s="306"/>
      <c r="L139" s="311"/>
      <c r="M139" s="312"/>
      <c r="N139" s="313"/>
      <c r="O139" s="313"/>
      <c r="P139" s="313"/>
      <c r="Q139" s="313"/>
      <c r="R139" s="313"/>
      <c r="S139" s="313"/>
      <c r="T139" s="314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315" t="s">
        <v>174</v>
      </c>
      <c r="AU139" s="315" t="s">
        <v>85</v>
      </c>
      <c r="AV139" s="16" t="s">
        <v>93</v>
      </c>
      <c r="AW139" s="16" t="s">
        <v>32</v>
      </c>
      <c r="AX139" s="16" t="s">
        <v>77</v>
      </c>
      <c r="AY139" s="315" t="s">
        <v>166</v>
      </c>
    </row>
    <row r="140" s="13" customFormat="1">
      <c r="A140" s="13"/>
      <c r="B140" s="261"/>
      <c r="C140" s="262"/>
      <c r="D140" s="263" t="s">
        <v>174</v>
      </c>
      <c r="E140" s="264" t="s">
        <v>1</v>
      </c>
      <c r="F140" s="265" t="s">
        <v>1049</v>
      </c>
      <c r="G140" s="262"/>
      <c r="H140" s="264" t="s">
        <v>1</v>
      </c>
      <c r="I140" s="266"/>
      <c r="J140" s="262"/>
      <c r="K140" s="262"/>
      <c r="L140" s="267"/>
      <c r="M140" s="268"/>
      <c r="N140" s="269"/>
      <c r="O140" s="269"/>
      <c r="P140" s="269"/>
      <c r="Q140" s="269"/>
      <c r="R140" s="269"/>
      <c r="S140" s="269"/>
      <c r="T140" s="27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1" t="s">
        <v>174</v>
      </c>
      <c r="AU140" s="271" t="s">
        <v>85</v>
      </c>
      <c r="AV140" s="13" t="s">
        <v>81</v>
      </c>
      <c r="AW140" s="13" t="s">
        <v>32</v>
      </c>
      <c r="AX140" s="13" t="s">
        <v>77</v>
      </c>
      <c r="AY140" s="271" t="s">
        <v>166</v>
      </c>
    </row>
    <row r="141" s="14" customFormat="1">
      <c r="A141" s="14"/>
      <c r="B141" s="272"/>
      <c r="C141" s="273"/>
      <c r="D141" s="263" t="s">
        <v>174</v>
      </c>
      <c r="E141" s="274" t="s">
        <v>1</v>
      </c>
      <c r="F141" s="275" t="s">
        <v>1050</v>
      </c>
      <c r="G141" s="273"/>
      <c r="H141" s="276">
        <v>1.05</v>
      </c>
      <c r="I141" s="277"/>
      <c r="J141" s="273"/>
      <c r="K141" s="273"/>
      <c r="L141" s="278"/>
      <c r="M141" s="279"/>
      <c r="N141" s="280"/>
      <c r="O141" s="280"/>
      <c r="P141" s="280"/>
      <c r="Q141" s="280"/>
      <c r="R141" s="280"/>
      <c r="S141" s="280"/>
      <c r="T141" s="28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2" t="s">
        <v>174</v>
      </c>
      <c r="AU141" s="282" t="s">
        <v>85</v>
      </c>
      <c r="AV141" s="14" t="s">
        <v>85</v>
      </c>
      <c r="AW141" s="14" t="s">
        <v>32</v>
      </c>
      <c r="AX141" s="14" t="s">
        <v>77</v>
      </c>
      <c r="AY141" s="282" t="s">
        <v>166</v>
      </c>
    </row>
    <row r="142" s="16" customFormat="1">
      <c r="A142" s="16"/>
      <c r="B142" s="305"/>
      <c r="C142" s="306"/>
      <c r="D142" s="263" t="s">
        <v>174</v>
      </c>
      <c r="E142" s="307" t="s">
        <v>1</v>
      </c>
      <c r="F142" s="308" t="s">
        <v>264</v>
      </c>
      <c r="G142" s="306"/>
      <c r="H142" s="309">
        <v>1.05</v>
      </c>
      <c r="I142" s="310"/>
      <c r="J142" s="306"/>
      <c r="K142" s="306"/>
      <c r="L142" s="311"/>
      <c r="M142" s="312"/>
      <c r="N142" s="313"/>
      <c r="O142" s="313"/>
      <c r="P142" s="313"/>
      <c r="Q142" s="313"/>
      <c r="R142" s="313"/>
      <c r="S142" s="313"/>
      <c r="T142" s="314"/>
      <c r="U142" s="16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T142" s="315" t="s">
        <v>174</v>
      </c>
      <c r="AU142" s="315" t="s">
        <v>85</v>
      </c>
      <c r="AV142" s="16" t="s">
        <v>93</v>
      </c>
      <c r="AW142" s="16" t="s">
        <v>32</v>
      </c>
      <c r="AX142" s="16" t="s">
        <v>77</v>
      </c>
      <c r="AY142" s="315" t="s">
        <v>166</v>
      </c>
    </row>
    <row r="143" s="13" customFormat="1">
      <c r="A143" s="13"/>
      <c r="B143" s="261"/>
      <c r="C143" s="262"/>
      <c r="D143" s="263" t="s">
        <v>174</v>
      </c>
      <c r="E143" s="264" t="s">
        <v>1</v>
      </c>
      <c r="F143" s="265" t="s">
        <v>1051</v>
      </c>
      <c r="G143" s="262"/>
      <c r="H143" s="264" t="s">
        <v>1</v>
      </c>
      <c r="I143" s="266"/>
      <c r="J143" s="262"/>
      <c r="K143" s="262"/>
      <c r="L143" s="267"/>
      <c r="M143" s="268"/>
      <c r="N143" s="269"/>
      <c r="O143" s="269"/>
      <c r="P143" s="269"/>
      <c r="Q143" s="269"/>
      <c r="R143" s="269"/>
      <c r="S143" s="269"/>
      <c r="T143" s="27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71" t="s">
        <v>174</v>
      </c>
      <c r="AU143" s="271" t="s">
        <v>85</v>
      </c>
      <c r="AV143" s="13" t="s">
        <v>81</v>
      </c>
      <c r="AW143" s="13" t="s">
        <v>32</v>
      </c>
      <c r="AX143" s="13" t="s">
        <v>77</v>
      </c>
      <c r="AY143" s="271" t="s">
        <v>166</v>
      </c>
    </row>
    <row r="144" s="14" customFormat="1">
      <c r="A144" s="14"/>
      <c r="B144" s="272"/>
      <c r="C144" s="273"/>
      <c r="D144" s="263" t="s">
        <v>174</v>
      </c>
      <c r="E144" s="274" t="s">
        <v>1</v>
      </c>
      <c r="F144" s="275" t="s">
        <v>1052</v>
      </c>
      <c r="G144" s="273"/>
      <c r="H144" s="276">
        <v>2.5499999999999998</v>
      </c>
      <c r="I144" s="277"/>
      <c r="J144" s="273"/>
      <c r="K144" s="273"/>
      <c r="L144" s="278"/>
      <c r="M144" s="279"/>
      <c r="N144" s="280"/>
      <c r="O144" s="280"/>
      <c r="P144" s="280"/>
      <c r="Q144" s="280"/>
      <c r="R144" s="280"/>
      <c r="S144" s="280"/>
      <c r="T144" s="28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2" t="s">
        <v>174</v>
      </c>
      <c r="AU144" s="282" t="s">
        <v>85</v>
      </c>
      <c r="AV144" s="14" t="s">
        <v>85</v>
      </c>
      <c r="AW144" s="14" t="s">
        <v>32</v>
      </c>
      <c r="AX144" s="14" t="s">
        <v>77</v>
      </c>
      <c r="AY144" s="282" t="s">
        <v>166</v>
      </c>
    </row>
    <row r="145" s="16" customFormat="1">
      <c r="A145" s="16"/>
      <c r="B145" s="305"/>
      <c r="C145" s="306"/>
      <c r="D145" s="263" t="s">
        <v>174</v>
      </c>
      <c r="E145" s="307" t="s">
        <v>1</v>
      </c>
      <c r="F145" s="308" t="s">
        <v>264</v>
      </c>
      <c r="G145" s="306"/>
      <c r="H145" s="309">
        <v>2.5499999999999998</v>
      </c>
      <c r="I145" s="310"/>
      <c r="J145" s="306"/>
      <c r="K145" s="306"/>
      <c r="L145" s="311"/>
      <c r="M145" s="312"/>
      <c r="N145" s="313"/>
      <c r="O145" s="313"/>
      <c r="P145" s="313"/>
      <c r="Q145" s="313"/>
      <c r="R145" s="313"/>
      <c r="S145" s="313"/>
      <c r="T145" s="314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315" t="s">
        <v>174</v>
      </c>
      <c r="AU145" s="315" t="s">
        <v>85</v>
      </c>
      <c r="AV145" s="16" t="s">
        <v>93</v>
      </c>
      <c r="AW145" s="16" t="s">
        <v>32</v>
      </c>
      <c r="AX145" s="16" t="s">
        <v>77</v>
      </c>
      <c r="AY145" s="315" t="s">
        <v>166</v>
      </c>
    </row>
    <row r="146" s="15" customFormat="1">
      <c r="A146" s="15"/>
      <c r="B146" s="283"/>
      <c r="C146" s="284"/>
      <c r="D146" s="263" t="s">
        <v>174</v>
      </c>
      <c r="E146" s="285" t="s">
        <v>1</v>
      </c>
      <c r="F146" s="286" t="s">
        <v>177</v>
      </c>
      <c r="G146" s="284"/>
      <c r="H146" s="287">
        <v>4.4100000000000001</v>
      </c>
      <c r="I146" s="288"/>
      <c r="J146" s="284"/>
      <c r="K146" s="284"/>
      <c r="L146" s="289"/>
      <c r="M146" s="290"/>
      <c r="N146" s="291"/>
      <c r="O146" s="291"/>
      <c r="P146" s="291"/>
      <c r="Q146" s="291"/>
      <c r="R146" s="291"/>
      <c r="S146" s="291"/>
      <c r="T146" s="292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93" t="s">
        <v>174</v>
      </c>
      <c r="AU146" s="293" t="s">
        <v>85</v>
      </c>
      <c r="AV146" s="15" t="s">
        <v>172</v>
      </c>
      <c r="AW146" s="15" t="s">
        <v>32</v>
      </c>
      <c r="AX146" s="15" t="s">
        <v>81</v>
      </c>
      <c r="AY146" s="293" t="s">
        <v>166</v>
      </c>
    </row>
    <row r="147" s="2" customFormat="1" ht="21.75" customHeight="1">
      <c r="A147" s="39"/>
      <c r="B147" s="40"/>
      <c r="C147" s="247" t="s">
        <v>260</v>
      </c>
      <c r="D147" s="247" t="s">
        <v>168</v>
      </c>
      <c r="E147" s="248" t="s">
        <v>186</v>
      </c>
      <c r="F147" s="249" t="s">
        <v>187</v>
      </c>
      <c r="G147" s="250" t="s">
        <v>171</v>
      </c>
      <c r="H147" s="251">
        <v>47.159999999999997</v>
      </c>
      <c r="I147" s="252"/>
      <c r="J147" s="253">
        <f>ROUND(I147*H147,2)</f>
        <v>0</v>
      </c>
      <c r="K147" s="254"/>
      <c r="L147" s="45"/>
      <c r="M147" s="255" t="s">
        <v>1</v>
      </c>
      <c r="N147" s="256" t="s">
        <v>42</v>
      </c>
      <c r="O147" s="92"/>
      <c r="P147" s="257">
        <f>O147*H147</f>
        <v>0</v>
      </c>
      <c r="Q147" s="257">
        <v>0</v>
      </c>
      <c r="R147" s="257">
        <f>Q147*H147</f>
        <v>0</v>
      </c>
      <c r="S147" s="257">
        <v>0</v>
      </c>
      <c r="T147" s="25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9" t="s">
        <v>172</v>
      </c>
      <c r="AT147" s="259" t="s">
        <v>168</v>
      </c>
      <c r="AU147" s="259" t="s">
        <v>85</v>
      </c>
      <c r="AY147" s="18" t="s">
        <v>166</v>
      </c>
      <c r="BE147" s="260">
        <f>IF(N147="základní",J147,0)</f>
        <v>0</v>
      </c>
      <c r="BF147" s="260">
        <f>IF(N147="snížená",J147,0)</f>
        <v>0</v>
      </c>
      <c r="BG147" s="260">
        <f>IF(N147="zákl. přenesená",J147,0)</f>
        <v>0</v>
      </c>
      <c r="BH147" s="260">
        <f>IF(N147="sníž. přenesená",J147,0)</f>
        <v>0</v>
      </c>
      <c r="BI147" s="260">
        <f>IF(N147="nulová",J147,0)</f>
        <v>0</v>
      </c>
      <c r="BJ147" s="18" t="s">
        <v>81</v>
      </c>
      <c r="BK147" s="260">
        <f>ROUND(I147*H147,2)</f>
        <v>0</v>
      </c>
      <c r="BL147" s="18" t="s">
        <v>172</v>
      </c>
      <c r="BM147" s="259" t="s">
        <v>1053</v>
      </c>
    </row>
    <row r="148" s="14" customFormat="1">
      <c r="A148" s="14"/>
      <c r="B148" s="272"/>
      <c r="C148" s="273"/>
      <c r="D148" s="263" t="s">
        <v>174</v>
      </c>
      <c r="E148" s="274" t="s">
        <v>1</v>
      </c>
      <c r="F148" s="275" t="s">
        <v>1054</v>
      </c>
      <c r="G148" s="273"/>
      <c r="H148" s="276">
        <v>47.159999999999997</v>
      </c>
      <c r="I148" s="277"/>
      <c r="J148" s="273"/>
      <c r="K148" s="273"/>
      <c r="L148" s="278"/>
      <c r="M148" s="279"/>
      <c r="N148" s="280"/>
      <c r="O148" s="280"/>
      <c r="P148" s="280"/>
      <c r="Q148" s="280"/>
      <c r="R148" s="280"/>
      <c r="S148" s="280"/>
      <c r="T148" s="28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82" t="s">
        <v>174</v>
      </c>
      <c r="AU148" s="282" t="s">
        <v>85</v>
      </c>
      <c r="AV148" s="14" t="s">
        <v>85</v>
      </c>
      <c r="AW148" s="14" t="s">
        <v>32</v>
      </c>
      <c r="AX148" s="14" t="s">
        <v>77</v>
      </c>
      <c r="AY148" s="282" t="s">
        <v>166</v>
      </c>
    </row>
    <row r="149" s="15" customFormat="1">
      <c r="A149" s="15"/>
      <c r="B149" s="283"/>
      <c r="C149" s="284"/>
      <c r="D149" s="263" t="s">
        <v>174</v>
      </c>
      <c r="E149" s="285" t="s">
        <v>1</v>
      </c>
      <c r="F149" s="286" t="s">
        <v>177</v>
      </c>
      <c r="G149" s="284"/>
      <c r="H149" s="287">
        <v>47.159999999999997</v>
      </c>
      <c r="I149" s="288"/>
      <c r="J149" s="284"/>
      <c r="K149" s="284"/>
      <c r="L149" s="289"/>
      <c r="M149" s="290"/>
      <c r="N149" s="291"/>
      <c r="O149" s="291"/>
      <c r="P149" s="291"/>
      <c r="Q149" s="291"/>
      <c r="R149" s="291"/>
      <c r="S149" s="291"/>
      <c r="T149" s="29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93" t="s">
        <v>174</v>
      </c>
      <c r="AU149" s="293" t="s">
        <v>85</v>
      </c>
      <c r="AV149" s="15" t="s">
        <v>172</v>
      </c>
      <c r="AW149" s="15" t="s">
        <v>32</v>
      </c>
      <c r="AX149" s="15" t="s">
        <v>81</v>
      </c>
      <c r="AY149" s="293" t="s">
        <v>166</v>
      </c>
    </row>
    <row r="150" s="2" customFormat="1" ht="21.75" customHeight="1">
      <c r="A150" s="39"/>
      <c r="B150" s="40"/>
      <c r="C150" s="247" t="s">
        <v>266</v>
      </c>
      <c r="D150" s="247" t="s">
        <v>168</v>
      </c>
      <c r="E150" s="248" t="s">
        <v>190</v>
      </c>
      <c r="F150" s="249" t="s">
        <v>191</v>
      </c>
      <c r="G150" s="250" t="s">
        <v>171</v>
      </c>
      <c r="H150" s="251">
        <v>38.560000000000002</v>
      </c>
      <c r="I150" s="252"/>
      <c r="J150" s="253">
        <f>ROUND(I150*H150,2)</f>
        <v>0</v>
      </c>
      <c r="K150" s="254"/>
      <c r="L150" s="45"/>
      <c r="M150" s="255" t="s">
        <v>1</v>
      </c>
      <c r="N150" s="256" t="s">
        <v>42</v>
      </c>
      <c r="O150" s="92"/>
      <c r="P150" s="257">
        <f>O150*H150</f>
        <v>0</v>
      </c>
      <c r="Q150" s="257">
        <v>0</v>
      </c>
      <c r="R150" s="257">
        <f>Q150*H150</f>
        <v>0</v>
      </c>
      <c r="S150" s="257">
        <v>0</v>
      </c>
      <c r="T150" s="25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9" t="s">
        <v>172</v>
      </c>
      <c r="AT150" s="259" t="s">
        <v>168</v>
      </c>
      <c r="AU150" s="259" t="s">
        <v>85</v>
      </c>
      <c r="AY150" s="18" t="s">
        <v>166</v>
      </c>
      <c r="BE150" s="260">
        <f>IF(N150="základní",J150,0)</f>
        <v>0</v>
      </c>
      <c r="BF150" s="260">
        <f>IF(N150="snížená",J150,0)</f>
        <v>0</v>
      </c>
      <c r="BG150" s="260">
        <f>IF(N150="zákl. přenesená",J150,0)</f>
        <v>0</v>
      </c>
      <c r="BH150" s="260">
        <f>IF(N150="sníž. přenesená",J150,0)</f>
        <v>0</v>
      </c>
      <c r="BI150" s="260">
        <f>IF(N150="nulová",J150,0)</f>
        <v>0</v>
      </c>
      <c r="BJ150" s="18" t="s">
        <v>81</v>
      </c>
      <c r="BK150" s="260">
        <f>ROUND(I150*H150,2)</f>
        <v>0</v>
      </c>
      <c r="BL150" s="18" t="s">
        <v>172</v>
      </c>
      <c r="BM150" s="259" t="s">
        <v>1055</v>
      </c>
    </row>
    <row r="151" s="14" customFormat="1">
      <c r="A151" s="14"/>
      <c r="B151" s="272"/>
      <c r="C151" s="273"/>
      <c r="D151" s="263" t="s">
        <v>174</v>
      </c>
      <c r="E151" s="274" t="s">
        <v>1</v>
      </c>
      <c r="F151" s="275" t="s">
        <v>1056</v>
      </c>
      <c r="G151" s="273"/>
      <c r="H151" s="276">
        <v>38.560000000000002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2" t="s">
        <v>174</v>
      </c>
      <c r="AU151" s="282" t="s">
        <v>85</v>
      </c>
      <c r="AV151" s="14" t="s">
        <v>85</v>
      </c>
      <c r="AW151" s="14" t="s">
        <v>32</v>
      </c>
      <c r="AX151" s="14" t="s">
        <v>81</v>
      </c>
      <c r="AY151" s="282" t="s">
        <v>166</v>
      </c>
    </row>
    <row r="152" s="2" customFormat="1" ht="21.75" customHeight="1">
      <c r="A152" s="39"/>
      <c r="B152" s="40"/>
      <c r="C152" s="247" t="s">
        <v>273</v>
      </c>
      <c r="D152" s="247" t="s">
        <v>168</v>
      </c>
      <c r="E152" s="248" t="s">
        <v>194</v>
      </c>
      <c r="F152" s="249" t="s">
        <v>195</v>
      </c>
      <c r="G152" s="250" t="s">
        <v>171</v>
      </c>
      <c r="H152" s="251">
        <v>47.159999999999997</v>
      </c>
      <c r="I152" s="252"/>
      <c r="J152" s="253">
        <f>ROUND(I152*H152,2)</f>
        <v>0</v>
      </c>
      <c r="K152" s="254"/>
      <c r="L152" s="45"/>
      <c r="M152" s="255" t="s">
        <v>1</v>
      </c>
      <c r="N152" s="256" t="s">
        <v>42</v>
      </c>
      <c r="O152" s="92"/>
      <c r="P152" s="257">
        <f>O152*H152</f>
        <v>0</v>
      </c>
      <c r="Q152" s="257">
        <v>0</v>
      </c>
      <c r="R152" s="257">
        <f>Q152*H152</f>
        <v>0</v>
      </c>
      <c r="S152" s="257">
        <v>0</v>
      </c>
      <c r="T152" s="25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9" t="s">
        <v>172</v>
      </c>
      <c r="AT152" s="259" t="s">
        <v>168</v>
      </c>
      <c r="AU152" s="259" t="s">
        <v>85</v>
      </c>
      <c r="AY152" s="18" t="s">
        <v>166</v>
      </c>
      <c r="BE152" s="260">
        <f>IF(N152="základní",J152,0)</f>
        <v>0</v>
      </c>
      <c r="BF152" s="260">
        <f>IF(N152="snížená",J152,0)</f>
        <v>0</v>
      </c>
      <c r="BG152" s="260">
        <f>IF(N152="zákl. přenesená",J152,0)</f>
        <v>0</v>
      </c>
      <c r="BH152" s="260">
        <f>IF(N152="sníž. přenesená",J152,0)</f>
        <v>0</v>
      </c>
      <c r="BI152" s="260">
        <f>IF(N152="nulová",J152,0)</f>
        <v>0</v>
      </c>
      <c r="BJ152" s="18" t="s">
        <v>81</v>
      </c>
      <c r="BK152" s="260">
        <f>ROUND(I152*H152,2)</f>
        <v>0</v>
      </c>
      <c r="BL152" s="18" t="s">
        <v>172</v>
      </c>
      <c r="BM152" s="259" t="s">
        <v>1057</v>
      </c>
    </row>
    <row r="153" s="2" customFormat="1" ht="21.75" customHeight="1">
      <c r="A153" s="39"/>
      <c r="B153" s="40"/>
      <c r="C153" s="247" t="s">
        <v>278</v>
      </c>
      <c r="D153" s="247" t="s">
        <v>168</v>
      </c>
      <c r="E153" s="248" t="s">
        <v>198</v>
      </c>
      <c r="F153" s="249" t="s">
        <v>199</v>
      </c>
      <c r="G153" s="250" t="s">
        <v>200</v>
      </c>
      <c r="H153" s="251">
        <v>65.552000000000007</v>
      </c>
      <c r="I153" s="252"/>
      <c r="J153" s="253">
        <f>ROUND(I153*H153,2)</f>
        <v>0</v>
      </c>
      <c r="K153" s="254"/>
      <c r="L153" s="45"/>
      <c r="M153" s="255" t="s">
        <v>1</v>
      </c>
      <c r="N153" s="256" t="s">
        <v>42</v>
      </c>
      <c r="O153" s="92"/>
      <c r="P153" s="257">
        <f>O153*H153</f>
        <v>0</v>
      </c>
      <c r="Q153" s="257">
        <v>0</v>
      </c>
      <c r="R153" s="257">
        <f>Q153*H153</f>
        <v>0</v>
      </c>
      <c r="S153" s="257">
        <v>0</v>
      </c>
      <c r="T153" s="25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9" t="s">
        <v>172</v>
      </c>
      <c r="AT153" s="259" t="s">
        <v>168</v>
      </c>
      <c r="AU153" s="259" t="s">
        <v>85</v>
      </c>
      <c r="AY153" s="18" t="s">
        <v>166</v>
      </c>
      <c r="BE153" s="260">
        <f>IF(N153="základní",J153,0)</f>
        <v>0</v>
      </c>
      <c r="BF153" s="260">
        <f>IF(N153="snížená",J153,0)</f>
        <v>0</v>
      </c>
      <c r="BG153" s="260">
        <f>IF(N153="zákl. přenesená",J153,0)</f>
        <v>0</v>
      </c>
      <c r="BH153" s="260">
        <f>IF(N153="sníž. přenesená",J153,0)</f>
        <v>0</v>
      </c>
      <c r="BI153" s="260">
        <f>IF(N153="nulová",J153,0)</f>
        <v>0</v>
      </c>
      <c r="BJ153" s="18" t="s">
        <v>81</v>
      </c>
      <c r="BK153" s="260">
        <f>ROUND(I153*H153,2)</f>
        <v>0</v>
      </c>
      <c r="BL153" s="18" t="s">
        <v>172</v>
      </c>
      <c r="BM153" s="259" t="s">
        <v>1058</v>
      </c>
    </row>
    <row r="154" s="14" customFormat="1">
      <c r="A154" s="14"/>
      <c r="B154" s="272"/>
      <c r="C154" s="273"/>
      <c r="D154" s="263" t="s">
        <v>174</v>
      </c>
      <c r="E154" s="274" t="s">
        <v>1</v>
      </c>
      <c r="F154" s="275" t="s">
        <v>1059</v>
      </c>
      <c r="G154" s="273"/>
      <c r="H154" s="276">
        <v>65.552000000000007</v>
      </c>
      <c r="I154" s="277"/>
      <c r="J154" s="273"/>
      <c r="K154" s="273"/>
      <c r="L154" s="278"/>
      <c r="M154" s="279"/>
      <c r="N154" s="280"/>
      <c r="O154" s="280"/>
      <c r="P154" s="280"/>
      <c r="Q154" s="280"/>
      <c r="R154" s="280"/>
      <c r="S154" s="280"/>
      <c r="T154" s="28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82" t="s">
        <v>174</v>
      </c>
      <c r="AU154" s="282" t="s">
        <v>85</v>
      </c>
      <c r="AV154" s="14" t="s">
        <v>85</v>
      </c>
      <c r="AW154" s="14" t="s">
        <v>32</v>
      </c>
      <c r="AX154" s="14" t="s">
        <v>81</v>
      </c>
      <c r="AY154" s="282" t="s">
        <v>166</v>
      </c>
    </row>
    <row r="155" s="2" customFormat="1" ht="16.5" customHeight="1">
      <c r="A155" s="39"/>
      <c r="B155" s="40"/>
      <c r="C155" s="247" t="s">
        <v>285</v>
      </c>
      <c r="D155" s="247" t="s">
        <v>168</v>
      </c>
      <c r="E155" s="248" t="s">
        <v>204</v>
      </c>
      <c r="F155" s="249" t="s">
        <v>205</v>
      </c>
      <c r="G155" s="250" t="s">
        <v>171</v>
      </c>
      <c r="H155" s="251">
        <v>47.159999999999997</v>
      </c>
      <c r="I155" s="252"/>
      <c r="J155" s="253">
        <f>ROUND(I155*H155,2)</f>
        <v>0</v>
      </c>
      <c r="K155" s="254"/>
      <c r="L155" s="45"/>
      <c r="M155" s="255" t="s">
        <v>1</v>
      </c>
      <c r="N155" s="256" t="s">
        <v>42</v>
      </c>
      <c r="O155" s="92"/>
      <c r="P155" s="257">
        <f>O155*H155</f>
        <v>0</v>
      </c>
      <c r="Q155" s="257">
        <v>0</v>
      </c>
      <c r="R155" s="257">
        <f>Q155*H155</f>
        <v>0</v>
      </c>
      <c r="S155" s="257">
        <v>0</v>
      </c>
      <c r="T155" s="25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9" t="s">
        <v>172</v>
      </c>
      <c r="AT155" s="259" t="s">
        <v>168</v>
      </c>
      <c r="AU155" s="259" t="s">
        <v>85</v>
      </c>
      <c r="AY155" s="18" t="s">
        <v>166</v>
      </c>
      <c r="BE155" s="260">
        <f>IF(N155="základní",J155,0)</f>
        <v>0</v>
      </c>
      <c r="BF155" s="260">
        <f>IF(N155="snížená",J155,0)</f>
        <v>0</v>
      </c>
      <c r="BG155" s="260">
        <f>IF(N155="zákl. přenesená",J155,0)</f>
        <v>0</v>
      </c>
      <c r="BH155" s="260">
        <f>IF(N155="sníž. přenesená",J155,0)</f>
        <v>0</v>
      </c>
      <c r="BI155" s="260">
        <f>IF(N155="nulová",J155,0)</f>
        <v>0</v>
      </c>
      <c r="BJ155" s="18" t="s">
        <v>81</v>
      </c>
      <c r="BK155" s="260">
        <f>ROUND(I155*H155,2)</f>
        <v>0</v>
      </c>
      <c r="BL155" s="18" t="s">
        <v>172</v>
      </c>
      <c r="BM155" s="259" t="s">
        <v>1060</v>
      </c>
    </row>
    <row r="156" s="2" customFormat="1" ht="16.5" customHeight="1">
      <c r="A156" s="39"/>
      <c r="B156" s="40"/>
      <c r="C156" s="247" t="s">
        <v>294</v>
      </c>
      <c r="D156" s="247" t="s">
        <v>168</v>
      </c>
      <c r="E156" s="248" t="s">
        <v>208</v>
      </c>
      <c r="F156" s="249" t="s">
        <v>209</v>
      </c>
      <c r="G156" s="250" t="s">
        <v>171</v>
      </c>
      <c r="H156" s="251">
        <v>38.560000000000002</v>
      </c>
      <c r="I156" s="252"/>
      <c r="J156" s="253">
        <f>ROUND(I156*H156,2)</f>
        <v>0</v>
      </c>
      <c r="K156" s="254"/>
      <c r="L156" s="45"/>
      <c r="M156" s="255" t="s">
        <v>1</v>
      </c>
      <c r="N156" s="256" t="s">
        <v>42</v>
      </c>
      <c r="O156" s="92"/>
      <c r="P156" s="257">
        <f>O156*H156</f>
        <v>0</v>
      </c>
      <c r="Q156" s="257">
        <v>0</v>
      </c>
      <c r="R156" s="257">
        <f>Q156*H156</f>
        <v>0</v>
      </c>
      <c r="S156" s="257">
        <v>0</v>
      </c>
      <c r="T156" s="25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9" t="s">
        <v>172</v>
      </c>
      <c r="AT156" s="259" t="s">
        <v>168</v>
      </c>
      <c r="AU156" s="259" t="s">
        <v>85</v>
      </c>
      <c r="AY156" s="18" t="s">
        <v>166</v>
      </c>
      <c r="BE156" s="260">
        <f>IF(N156="základní",J156,0)</f>
        <v>0</v>
      </c>
      <c r="BF156" s="260">
        <f>IF(N156="snížená",J156,0)</f>
        <v>0</v>
      </c>
      <c r="BG156" s="260">
        <f>IF(N156="zákl. přenesená",J156,0)</f>
        <v>0</v>
      </c>
      <c r="BH156" s="260">
        <f>IF(N156="sníž. přenesená",J156,0)</f>
        <v>0</v>
      </c>
      <c r="BI156" s="260">
        <f>IF(N156="nulová",J156,0)</f>
        <v>0</v>
      </c>
      <c r="BJ156" s="18" t="s">
        <v>81</v>
      </c>
      <c r="BK156" s="260">
        <f>ROUND(I156*H156,2)</f>
        <v>0</v>
      </c>
      <c r="BL156" s="18" t="s">
        <v>172</v>
      </c>
      <c r="BM156" s="259" t="s">
        <v>1061</v>
      </c>
    </row>
    <row r="157" s="14" customFormat="1">
      <c r="A157" s="14"/>
      <c r="B157" s="272"/>
      <c r="C157" s="273"/>
      <c r="D157" s="263" t="s">
        <v>174</v>
      </c>
      <c r="E157" s="274" t="s">
        <v>1</v>
      </c>
      <c r="F157" s="275" t="s">
        <v>1062</v>
      </c>
      <c r="G157" s="273"/>
      <c r="H157" s="276">
        <v>38.560000000000002</v>
      </c>
      <c r="I157" s="277"/>
      <c r="J157" s="273"/>
      <c r="K157" s="273"/>
      <c r="L157" s="278"/>
      <c r="M157" s="279"/>
      <c r="N157" s="280"/>
      <c r="O157" s="280"/>
      <c r="P157" s="280"/>
      <c r="Q157" s="280"/>
      <c r="R157" s="280"/>
      <c r="S157" s="280"/>
      <c r="T157" s="28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2" t="s">
        <v>174</v>
      </c>
      <c r="AU157" s="282" t="s">
        <v>85</v>
      </c>
      <c r="AV157" s="14" t="s">
        <v>85</v>
      </c>
      <c r="AW157" s="14" t="s">
        <v>32</v>
      </c>
      <c r="AX157" s="14" t="s">
        <v>81</v>
      </c>
      <c r="AY157" s="282" t="s">
        <v>166</v>
      </c>
    </row>
    <row r="158" s="2" customFormat="1" ht="21.75" customHeight="1">
      <c r="A158" s="39"/>
      <c r="B158" s="40"/>
      <c r="C158" s="247" t="s">
        <v>313</v>
      </c>
      <c r="D158" s="247" t="s">
        <v>168</v>
      </c>
      <c r="E158" s="248" t="s">
        <v>212</v>
      </c>
      <c r="F158" s="249" t="s">
        <v>213</v>
      </c>
      <c r="G158" s="250" t="s">
        <v>171</v>
      </c>
      <c r="H158" s="251">
        <v>8.5999999999999996</v>
      </c>
      <c r="I158" s="252"/>
      <c r="J158" s="253">
        <f>ROUND(I158*H158,2)</f>
        <v>0</v>
      </c>
      <c r="K158" s="254"/>
      <c r="L158" s="45"/>
      <c r="M158" s="255" t="s">
        <v>1</v>
      </c>
      <c r="N158" s="256" t="s">
        <v>42</v>
      </c>
      <c r="O158" s="92"/>
      <c r="P158" s="257">
        <f>O158*H158</f>
        <v>0</v>
      </c>
      <c r="Q158" s="257">
        <v>0</v>
      </c>
      <c r="R158" s="257">
        <f>Q158*H158</f>
        <v>0</v>
      </c>
      <c r="S158" s="257">
        <v>0</v>
      </c>
      <c r="T158" s="25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9" t="s">
        <v>172</v>
      </c>
      <c r="AT158" s="259" t="s">
        <v>168</v>
      </c>
      <c r="AU158" s="259" t="s">
        <v>85</v>
      </c>
      <c r="AY158" s="18" t="s">
        <v>166</v>
      </c>
      <c r="BE158" s="260">
        <f>IF(N158="základní",J158,0)</f>
        <v>0</v>
      </c>
      <c r="BF158" s="260">
        <f>IF(N158="snížená",J158,0)</f>
        <v>0</v>
      </c>
      <c r="BG158" s="260">
        <f>IF(N158="zákl. přenesená",J158,0)</f>
        <v>0</v>
      </c>
      <c r="BH158" s="260">
        <f>IF(N158="sníž. přenesená",J158,0)</f>
        <v>0</v>
      </c>
      <c r="BI158" s="260">
        <f>IF(N158="nulová",J158,0)</f>
        <v>0</v>
      </c>
      <c r="BJ158" s="18" t="s">
        <v>81</v>
      </c>
      <c r="BK158" s="260">
        <f>ROUND(I158*H158,2)</f>
        <v>0</v>
      </c>
      <c r="BL158" s="18" t="s">
        <v>172</v>
      </c>
      <c r="BM158" s="259" t="s">
        <v>1063</v>
      </c>
    </row>
    <row r="159" s="14" customFormat="1">
      <c r="A159" s="14"/>
      <c r="B159" s="272"/>
      <c r="C159" s="273"/>
      <c r="D159" s="263" t="s">
        <v>174</v>
      </c>
      <c r="E159" s="274" t="s">
        <v>1</v>
      </c>
      <c r="F159" s="275" t="s">
        <v>1064</v>
      </c>
      <c r="G159" s="273"/>
      <c r="H159" s="276">
        <v>8.5999999999999996</v>
      </c>
      <c r="I159" s="277"/>
      <c r="J159" s="273"/>
      <c r="K159" s="273"/>
      <c r="L159" s="278"/>
      <c r="M159" s="279"/>
      <c r="N159" s="280"/>
      <c r="O159" s="280"/>
      <c r="P159" s="280"/>
      <c r="Q159" s="280"/>
      <c r="R159" s="280"/>
      <c r="S159" s="280"/>
      <c r="T159" s="28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2" t="s">
        <v>174</v>
      </c>
      <c r="AU159" s="282" t="s">
        <v>85</v>
      </c>
      <c r="AV159" s="14" t="s">
        <v>85</v>
      </c>
      <c r="AW159" s="14" t="s">
        <v>32</v>
      </c>
      <c r="AX159" s="14" t="s">
        <v>77</v>
      </c>
      <c r="AY159" s="282" t="s">
        <v>166</v>
      </c>
    </row>
    <row r="160" s="12" customFormat="1" ht="22.8" customHeight="1">
      <c r="A160" s="12"/>
      <c r="B160" s="231"/>
      <c r="C160" s="232"/>
      <c r="D160" s="233" t="s">
        <v>76</v>
      </c>
      <c r="E160" s="245" t="s">
        <v>85</v>
      </c>
      <c r="F160" s="245" t="s">
        <v>216</v>
      </c>
      <c r="G160" s="232"/>
      <c r="H160" s="232"/>
      <c r="I160" s="235"/>
      <c r="J160" s="246">
        <f>BK160</f>
        <v>0</v>
      </c>
      <c r="K160" s="232"/>
      <c r="L160" s="237"/>
      <c r="M160" s="238"/>
      <c r="N160" s="239"/>
      <c r="O160" s="239"/>
      <c r="P160" s="240">
        <f>SUM(P161:P187)</f>
        <v>0</v>
      </c>
      <c r="Q160" s="239"/>
      <c r="R160" s="240">
        <f>SUM(R161:R187)</f>
        <v>6.8969048099999997</v>
      </c>
      <c r="S160" s="239"/>
      <c r="T160" s="241">
        <f>SUM(T161:T187)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42" t="s">
        <v>81</v>
      </c>
      <c r="AT160" s="243" t="s">
        <v>76</v>
      </c>
      <c r="AU160" s="243" t="s">
        <v>81</v>
      </c>
      <c r="AY160" s="242" t="s">
        <v>166</v>
      </c>
      <c r="BK160" s="244">
        <f>SUM(BK161:BK187)</f>
        <v>0</v>
      </c>
    </row>
    <row r="161" s="2" customFormat="1" ht="21.75" customHeight="1">
      <c r="A161" s="39"/>
      <c r="B161" s="40"/>
      <c r="C161" s="247" t="s">
        <v>81</v>
      </c>
      <c r="D161" s="247" t="s">
        <v>168</v>
      </c>
      <c r="E161" s="248" t="s">
        <v>1065</v>
      </c>
      <c r="F161" s="249" t="s">
        <v>1066</v>
      </c>
      <c r="G161" s="250" t="s">
        <v>171</v>
      </c>
      <c r="H161" s="251">
        <v>4.4100000000000001</v>
      </c>
      <c r="I161" s="252"/>
      <c r="J161" s="253">
        <f>ROUND(I161*H161,2)</f>
        <v>0</v>
      </c>
      <c r="K161" s="254"/>
      <c r="L161" s="45"/>
      <c r="M161" s="255" t="s">
        <v>1</v>
      </c>
      <c r="N161" s="256" t="s">
        <v>42</v>
      </c>
      <c r="O161" s="92"/>
      <c r="P161" s="257">
        <f>O161*H161</f>
        <v>0</v>
      </c>
      <c r="Q161" s="257">
        <v>0</v>
      </c>
      <c r="R161" s="257">
        <f>Q161*H161</f>
        <v>0</v>
      </c>
      <c r="S161" s="257">
        <v>0</v>
      </c>
      <c r="T161" s="25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9" t="s">
        <v>172</v>
      </c>
      <c r="AT161" s="259" t="s">
        <v>168</v>
      </c>
      <c r="AU161" s="259" t="s">
        <v>85</v>
      </c>
      <c r="AY161" s="18" t="s">
        <v>166</v>
      </c>
      <c r="BE161" s="260">
        <f>IF(N161="základní",J161,0)</f>
        <v>0</v>
      </c>
      <c r="BF161" s="260">
        <f>IF(N161="snížená",J161,0)</f>
        <v>0</v>
      </c>
      <c r="BG161" s="260">
        <f>IF(N161="zákl. přenesená",J161,0)</f>
        <v>0</v>
      </c>
      <c r="BH161" s="260">
        <f>IF(N161="sníž. přenesená",J161,0)</f>
        <v>0</v>
      </c>
      <c r="BI161" s="260">
        <f>IF(N161="nulová",J161,0)</f>
        <v>0</v>
      </c>
      <c r="BJ161" s="18" t="s">
        <v>81</v>
      </c>
      <c r="BK161" s="260">
        <f>ROUND(I161*H161,2)</f>
        <v>0</v>
      </c>
      <c r="BL161" s="18" t="s">
        <v>172</v>
      </c>
      <c r="BM161" s="259" t="s">
        <v>1067</v>
      </c>
    </row>
    <row r="162" s="13" customFormat="1">
      <c r="A162" s="13"/>
      <c r="B162" s="261"/>
      <c r="C162" s="262"/>
      <c r="D162" s="263" t="s">
        <v>174</v>
      </c>
      <c r="E162" s="264" t="s">
        <v>1</v>
      </c>
      <c r="F162" s="265" t="s">
        <v>1046</v>
      </c>
      <c r="G162" s="262"/>
      <c r="H162" s="264" t="s">
        <v>1</v>
      </c>
      <c r="I162" s="266"/>
      <c r="J162" s="262"/>
      <c r="K162" s="262"/>
      <c r="L162" s="267"/>
      <c r="M162" s="268"/>
      <c r="N162" s="269"/>
      <c r="O162" s="269"/>
      <c r="P162" s="269"/>
      <c r="Q162" s="269"/>
      <c r="R162" s="269"/>
      <c r="S162" s="269"/>
      <c r="T162" s="27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1" t="s">
        <v>174</v>
      </c>
      <c r="AU162" s="271" t="s">
        <v>85</v>
      </c>
      <c r="AV162" s="13" t="s">
        <v>81</v>
      </c>
      <c r="AW162" s="13" t="s">
        <v>32</v>
      </c>
      <c r="AX162" s="13" t="s">
        <v>77</v>
      </c>
      <c r="AY162" s="271" t="s">
        <v>166</v>
      </c>
    </row>
    <row r="163" s="13" customFormat="1">
      <c r="A163" s="13"/>
      <c r="B163" s="261"/>
      <c r="C163" s="262"/>
      <c r="D163" s="263" t="s">
        <v>174</v>
      </c>
      <c r="E163" s="264" t="s">
        <v>1</v>
      </c>
      <c r="F163" s="265" t="s">
        <v>1047</v>
      </c>
      <c r="G163" s="262"/>
      <c r="H163" s="264" t="s">
        <v>1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71" t="s">
        <v>174</v>
      </c>
      <c r="AU163" s="271" t="s">
        <v>85</v>
      </c>
      <c r="AV163" s="13" t="s">
        <v>81</v>
      </c>
      <c r="AW163" s="13" t="s">
        <v>32</v>
      </c>
      <c r="AX163" s="13" t="s">
        <v>77</v>
      </c>
      <c r="AY163" s="271" t="s">
        <v>166</v>
      </c>
    </row>
    <row r="164" s="14" customFormat="1">
      <c r="A164" s="14"/>
      <c r="B164" s="272"/>
      <c r="C164" s="273"/>
      <c r="D164" s="263" t="s">
        <v>174</v>
      </c>
      <c r="E164" s="274" t="s">
        <v>1</v>
      </c>
      <c r="F164" s="275" t="s">
        <v>1048</v>
      </c>
      <c r="G164" s="273"/>
      <c r="H164" s="276">
        <v>0.81000000000000005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2" t="s">
        <v>174</v>
      </c>
      <c r="AU164" s="282" t="s">
        <v>85</v>
      </c>
      <c r="AV164" s="14" t="s">
        <v>85</v>
      </c>
      <c r="AW164" s="14" t="s">
        <v>32</v>
      </c>
      <c r="AX164" s="14" t="s">
        <v>77</v>
      </c>
      <c r="AY164" s="282" t="s">
        <v>166</v>
      </c>
    </row>
    <row r="165" s="16" customFormat="1">
      <c r="A165" s="16"/>
      <c r="B165" s="305"/>
      <c r="C165" s="306"/>
      <c r="D165" s="263" t="s">
        <v>174</v>
      </c>
      <c r="E165" s="307" t="s">
        <v>1</v>
      </c>
      <c r="F165" s="308" t="s">
        <v>264</v>
      </c>
      <c r="G165" s="306"/>
      <c r="H165" s="309">
        <v>0.81000000000000005</v>
      </c>
      <c r="I165" s="310"/>
      <c r="J165" s="306"/>
      <c r="K165" s="306"/>
      <c r="L165" s="311"/>
      <c r="M165" s="312"/>
      <c r="N165" s="313"/>
      <c r="O165" s="313"/>
      <c r="P165" s="313"/>
      <c r="Q165" s="313"/>
      <c r="R165" s="313"/>
      <c r="S165" s="313"/>
      <c r="T165" s="314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315" t="s">
        <v>174</v>
      </c>
      <c r="AU165" s="315" t="s">
        <v>85</v>
      </c>
      <c r="AV165" s="16" t="s">
        <v>93</v>
      </c>
      <c r="AW165" s="16" t="s">
        <v>32</v>
      </c>
      <c r="AX165" s="16" t="s">
        <v>77</v>
      </c>
      <c r="AY165" s="315" t="s">
        <v>166</v>
      </c>
    </row>
    <row r="166" s="13" customFormat="1">
      <c r="A166" s="13"/>
      <c r="B166" s="261"/>
      <c r="C166" s="262"/>
      <c r="D166" s="263" t="s">
        <v>174</v>
      </c>
      <c r="E166" s="264" t="s">
        <v>1</v>
      </c>
      <c r="F166" s="265" t="s">
        <v>1049</v>
      </c>
      <c r="G166" s="262"/>
      <c r="H166" s="264" t="s">
        <v>1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1" t="s">
        <v>174</v>
      </c>
      <c r="AU166" s="271" t="s">
        <v>85</v>
      </c>
      <c r="AV166" s="13" t="s">
        <v>81</v>
      </c>
      <c r="AW166" s="13" t="s">
        <v>32</v>
      </c>
      <c r="AX166" s="13" t="s">
        <v>77</v>
      </c>
      <c r="AY166" s="271" t="s">
        <v>166</v>
      </c>
    </row>
    <row r="167" s="14" customFormat="1">
      <c r="A167" s="14"/>
      <c r="B167" s="272"/>
      <c r="C167" s="273"/>
      <c r="D167" s="263" t="s">
        <v>174</v>
      </c>
      <c r="E167" s="274" t="s">
        <v>1</v>
      </c>
      <c r="F167" s="275" t="s">
        <v>1050</v>
      </c>
      <c r="G167" s="273"/>
      <c r="H167" s="276">
        <v>1.05</v>
      </c>
      <c r="I167" s="277"/>
      <c r="J167" s="273"/>
      <c r="K167" s="273"/>
      <c r="L167" s="278"/>
      <c r="M167" s="279"/>
      <c r="N167" s="280"/>
      <c r="O167" s="280"/>
      <c r="P167" s="280"/>
      <c r="Q167" s="280"/>
      <c r="R167" s="280"/>
      <c r="S167" s="280"/>
      <c r="T167" s="281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82" t="s">
        <v>174</v>
      </c>
      <c r="AU167" s="282" t="s">
        <v>85</v>
      </c>
      <c r="AV167" s="14" t="s">
        <v>85</v>
      </c>
      <c r="AW167" s="14" t="s">
        <v>32</v>
      </c>
      <c r="AX167" s="14" t="s">
        <v>77</v>
      </c>
      <c r="AY167" s="282" t="s">
        <v>166</v>
      </c>
    </row>
    <row r="168" s="16" customFormat="1">
      <c r="A168" s="16"/>
      <c r="B168" s="305"/>
      <c r="C168" s="306"/>
      <c r="D168" s="263" t="s">
        <v>174</v>
      </c>
      <c r="E168" s="307" t="s">
        <v>1</v>
      </c>
      <c r="F168" s="308" t="s">
        <v>264</v>
      </c>
      <c r="G168" s="306"/>
      <c r="H168" s="309">
        <v>1.05</v>
      </c>
      <c r="I168" s="310"/>
      <c r="J168" s="306"/>
      <c r="K168" s="306"/>
      <c r="L168" s="311"/>
      <c r="M168" s="312"/>
      <c r="N168" s="313"/>
      <c r="O168" s="313"/>
      <c r="P168" s="313"/>
      <c r="Q168" s="313"/>
      <c r="R168" s="313"/>
      <c r="S168" s="313"/>
      <c r="T168" s="314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315" t="s">
        <v>174</v>
      </c>
      <c r="AU168" s="315" t="s">
        <v>85</v>
      </c>
      <c r="AV168" s="16" t="s">
        <v>93</v>
      </c>
      <c r="AW168" s="16" t="s">
        <v>32</v>
      </c>
      <c r="AX168" s="16" t="s">
        <v>77</v>
      </c>
      <c r="AY168" s="315" t="s">
        <v>166</v>
      </c>
    </row>
    <row r="169" s="13" customFormat="1">
      <c r="A169" s="13"/>
      <c r="B169" s="261"/>
      <c r="C169" s="262"/>
      <c r="D169" s="263" t="s">
        <v>174</v>
      </c>
      <c r="E169" s="264" t="s">
        <v>1</v>
      </c>
      <c r="F169" s="265" t="s">
        <v>1051</v>
      </c>
      <c r="G169" s="262"/>
      <c r="H169" s="264" t="s">
        <v>1</v>
      </c>
      <c r="I169" s="266"/>
      <c r="J169" s="262"/>
      <c r="K169" s="262"/>
      <c r="L169" s="267"/>
      <c r="M169" s="268"/>
      <c r="N169" s="269"/>
      <c r="O169" s="269"/>
      <c r="P169" s="269"/>
      <c r="Q169" s="269"/>
      <c r="R169" s="269"/>
      <c r="S169" s="269"/>
      <c r="T169" s="27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71" t="s">
        <v>174</v>
      </c>
      <c r="AU169" s="271" t="s">
        <v>85</v>
      </c>
      <c r="AV169" s="13" t="s">
        <v>81</v>
      </c>
      <c r="AW169" s="13" t="s">
        <v>32</v>
      </c>
      <c r="AX169" s="13" t="s">
        <v>77</v>
      </c>
      <c r="AY169" s="271" t="s">
        <v>166</v>
      </c>
    </row>
    <row r="170" s="14" customFormat="1">
      <c r="A170" s="14"/>
      <c r="B170" s="272"/>
      <c r="C170" s="273"/>
      <c r="D170" s="263" t="s">
        <v>174</v>
      </c>
      <c r="E170" s="274" t="s">
        <v>1</v>
      </c>
      <c r="F170" s="275" t="s">
        <v>1052</v>
      </c>
      <c r="G170" s="273"/>
      <c r="H170" s="276">
        <v>2.5499999999999998</v>
      </c>
      <c r="I170" s="277"/>
      <c r="J170" s="273"/>
      <c r="K170" s="273"/>
      <c r="L170" s="278"/>
      <c r="M170" s="279"/>
      <c r="N170" s="280"/>
      <c r="O170" s="280"/>
      <c r="P170" s="280"/>
      <c r="Q170" s="280"/>
      <c r="R170" s="280"/>
      <c r="S170" s="280"/>
      <c r="T170" s="28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82" t="s">
        <v>174</v>
      </c>
      <c r="AU170" s="282" t="s">
        <v>85</v>
      </c>
      <c r="AV170" s="14" t="s">
        <v>85</v>
      </c>
      <c r="AW170" s="14" t="s">
        <v>32</v>
      </c>
      <c r="AX170" s="14" t="s">
        <v>77</v>
      </c>
      <c r="AY170" s="282" t="s">
        <v>166</v>
      </c>
    </row>
    <row r="171" s="16" customFormat="1">
      <c r="A171" s="16"/>
      <c r="B171" s="305"/>
      <c r="C171" s="306"/>
      <c r="D171" s="263" t="s">
        <v>174</v>
      </c>
      <c r="E171" s="307" t="s">
        <v>1</v>
      </c>
      <c r="F171" s="308" t="s">
        <v>264</v>
      </c>
      <c r="G171" s="306"/>
      <c r="H171" s="309">
        <v>2.5499999999999998</v>
      </c>
      <c r="I171" s="310"/>
      <c r="J171" s="306"/>
      <c r="K171" s="306"/>
      <c r="L171" s="311"/>
      <c r="M171" s="312"/>
      <c r="N171" s="313"/>
      <c r="O171" s="313"/>
      <c r="P171" s="313"/>
      <c r="Q171" s="313"/>
      <c r="R171" s="313"/>
      <c r="S171" s="313"/>
      <c r="T171" s="314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315" t="s">
        <v>174</v>
      </c>
      <c r="AU171" s="315" t="s">
        <v>85</v>
      </c>
      <c r="AV171" s="16" t="s">
        <v>93</v>
      </c>
      <c r="AW171" s="16" t="s">
        <v>32</v>
      </c>
      <c r="AX171" s="16" t="s">
        <v>77</v>
      </c>
      <c r="AY171" s="315" t="s">
        <v>166</v>
      </c>
    </row>
    <row r="172" s="15" customFormat="1">
      <c r="A172" s="15"/>
      <c r="B172" s="283"/>
      <c r="C172" s="284"/>
      <c r="D172" s="263" t="s">
        <v>174</v>
      </c>
      <c r="E172" s="285" t="s">
        <v>1</v>
      </c>
      <c r="F172" s="286" t="s">
        <v>177</v>
      </c>
      <c r="G172" s="284"/>
      <c r="H172" s="287">
        <v>4.4100000000000001</v>
      </c>
      <c r="I172" s="288"/>
      <c r="J172" s="284"/>
      <c r="K172" s="284"/>
      <c r="L172" s="289"/>
      <c r="M172" s="290"/>
      <c r="N172" s="291"/>
      <c r="O172" s="291"/>
      <c r="P172" s="291"/>
      <c r="Q172" s="291"/>
      <c r="R172" s="291"/>
      <c r="S172" s="291"/>
      <c r="T172" s="29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3" t="s">
        <v>174</v>
      </c>
      <c r="AU172" s="293" t="s">
        <v>85</v>
      </c>
      <c r="AV172" s="15" t="s">
        <v>172</v>
      </c>
      <c r="AW172" s="15" t="s">
        <v>32</v>
      </c>
      <c r="AX172" s="15" t="s">
        <v>81</v>
      </c>
      <c r="AY172" s="293" t="s">
        <v>166</v>
      </c>
    </row>
    <row r="173" s="2" customFormat="1" ht="21.75" customHeight="1">
      <c r="A173" s="39"/>
      <c r="B173" s="40"/>
      <c r="C173" s="247" t="s">
        <v>85</v>
      </c>
      <c r="D173" s="247" t="s">
        <v>168</v>
      </c>
      <c r="E173" s="248" t="s">
        <v>274</v>
      </c>
      <c r="F173" s="249" t="s">
        <v>275</v>
      </c>
      <c r="G173" s="250" t="s">
        <v>242</v>
      </c>
      <c r="H173" s="251">
        <v>11.6</v>
      </c>
      <c r="I173" s="252"/>
      <c r="J173" s="253">
        <f>ROUND(I173*H173,2)</f>
        <v>0</v>
      </c>
      <c r="K173" s="254"/>
      <c r="L173" s="45"/>
      <c r="M173" s="255" t="s">
        <v>1</v>
      </c>
      <c r="N173" s="256" t="s">
        <v>42</v>
      </c>
      <c r="O173" s="92"/>
      <c r="P173" s="257">
        <f>O173*H173</f>
        <v>0</v>
      </c>
      <c r="Q173" s="257">
        <v>0.58443000000000001</v>
      </c>
      <c r="R173" s="257">
        <f>Q173*H173</f>
        <v>6.779388</v>
      </c>
      <c r="S173" s="257">
        <v>0</v>
      </c>
      <c r="T173" s="25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9" t="s">
        <v>172</v>
      </c>
      <c r="AT173" s="259" t="s">
        <v>168</v>
      </c>
      <c r="AU173" s="259" t="s">
        <v>85</v>
      </c>
      <c r="AY173" s="18" t="s">
        <v>166</v>
      </c>
      <c r="BE173" s="260">
        <f>IF(N173="základní",J173,0)</f>
        <v>0</v>
      </c>
      <c r="BF173" s="260">
        <f>IF(N173="snížená",J173,0)</f>
        <v>0</v>
      </c>
      <c r="BG173" s="260">
        <f>IF(N173="zákl. přenesená",J173,0)</f>
        <v>0</v>
      </c>
      <c r="BH173" s="260">
        <f>IF(N173="sníž. přenesená",J173,0)</f>
        <v>0</v>
      </c>
      <c r="BI173" s="260">
        <f>IF(N173="nulová",J173,0)</f>
        <v>0</v>
      </c>
      <c r="BJ173" s="18" t="s">
        <v>81</v>
      </c>
      <c r="BK173" s="260">
        <f>ROUND(I173*H173,2)</f>
        <v>0</v>
      </c>
      <c r="BL173" s="18" t="s">
        <v>172</v>
      </c>
      <c r="BM173" s="259" t="s">
        <v>1068</v>
      </c>
    </row>
    <row r="174" s="13" customFormat="1">
      <c r="A174" s="13"/>
      <c r="B174" s="261"/>
      <c r="C174" s="262"/>
      <c r="D174" s="263" t="s">
        <v>174</v>
      </c>
      <c r="E174" s="264" t="s">
        <v>1</v>
      </c>
      <c r="F174" s="265" t="s">
        <v>1046</v>
      </c>
      <c r="G174" s="262"/>
      <c r="H174" s="264" t="s">
        <v>1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1" t="s">
        <v>174</v>
      </c>
      <c r="AU174" s="271" t="s">
        <v>85</v>
      </c>
      <c r="AV174" s="13" t="s">
        <v>81</v>
      </c>
      <c r="AW174" s="13" t="s">
        <v>32</v>
      </c>
      <c r="AX174" s="13" t="s">
        <v>77</v>
      </c>
      <c r="AY174" s="271" t="s">
        <v>166</v>
      </c>
    </row>
    <row r="175" s="14" customFormat="1">
      <c r="A175" s="14"/>
      <c r="B175" s="272"/>
      <c r="C175" s="273"/>
      <c r="D175" s="263" t="s">
        <v>174</v>
      </c>
      <c r="E175" s="274" t="s">
        <v>1</v>
      </c>
      <c r="F175" s="275" t="s">
        <v>1069</v>
      </c>
      <c r="G175" s="273"/>
      <c r="H175" s="276">
        <v>11.6</v>
      </c>
      <c r="I175" s="277"/>
      <c r="J175" s="273"/>
      <c r="K175" s="273"/>
      <c r="L175" s="278"/>
      <c r="M175" s="279"/>
      <c r="N175" s="280"/>
      <c r="O175" s="280"/>
      <c r="P175" s="280"/>
      <c r="Q175" s="280"/>
      <c r="R175" s="280"/>
      <c r="S175" s="280"/>
      <c r="T175" s="28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2" t="s">
        <v>174</v>
      </c>
      <c r="AU175" s="282" t="s">
        <v>85</v>
      </c>
      <c r="AV175" s="14" t="s">
        <v>85</v>
      </c>
      <c r="AW175" s="14" t="s">
        <v>32</v>
      </c>
      <c r="AX175" s="14" t="s">
        <v>77</v>
      </c>
      <c r="AY175" s="282" t="s">
        <v>166</v>
      </c>
    </row>
    <row r="176" s="15" customFormat="1">
      <c r="A176" s="15"/>
      <c r="B176" s="283"/>
      <c r="C176" s="284"/>
      <c r="D176" s="263" t="s">
        <v>174</v>
      </c>
      <c r="E176" s="285" t="s">
        <v>1</v>
      </c>
      <c r="F176" s="286" t="s">
        <v>177</v>
      </c>
      <c r="G176" s="284"/>
      <c r="H176" s="287">
        <v>11.6</v>
      </c>
      <c r="I176" s="288"/>
      <c r="J176" s="284"/>
      <c r="K176" s="284"/>
      <c r="L176" s="289"/>
      <c r="M176" s="290"/>
      <c r="N176" s="291"/>
      <c r="O176" s="291"/>
      <c r="P176" s="291"/>
      <c r="Q176" s="291"/>
      <c r="R176" s="291"/>
      <c r="S176" s="291"/>
      <c r="T176" s="292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93" t="s">
        <v>174</v>
      </c>
      <c r="AU176" s="293" t="s">
        <v>85</v>
      </c>
      <c r="AV176" s="15" t="s">
        <v>172</v>
      </c>
      <c r="AW176" s="15" t="s">
        <v>32</v>
      </c>
      <c r="AX176" s="15" t="s">
        <v>81</v>
      </c>
      <c r="AY176" s="293" t="s">
        <v>166</v>
      </c>
    </row>
    <row r="177" s="2" customFormat="1" ht="21.75" customHeight="1">
      <c r="A177" s="39"/>
      <c r="B177" s="40"/>
      <c r="C177" s="247" t="s">
        <v>93</v>
      </c>
      <c r="D177" s="247" t="s">
        <v>168</v>
      </c>
      <c r="E177" s="248" t="s">
        <v>1070</v>
      </c>
      <c r="F177" s="249" t="s">
        <v>1071</v>
      </c>
      <c r="G177" s="250" t="s">
        <v>242</v>
      </c>
      <c r="H177" s="251">
        <v>11.6</v>
      </c>
      <c r="I177" s="252"/>
      <c r="J177" s="253">
        <f>ROUND(I177*H177,2)</f>
        <v>0</v>
      </c>
      <c r="K177" s="254"/>
      <c r="L177" s="45"/>
      <c r="M177" s="255" t="s">
        <v>1</v>
      </c>
      <c r="N177" s="256" t="s">
        <v>42</v>
      </c>
      <c r="O177" s="92"/>
      <c r="P177" s="257">
        <f>O177*H177</f>
        <v>0</v>
      </c>
      <c r="Q177" s="257">
        <v>0</v>
      </c>
      <c r="R177" s="257">
        <f>Q177*H177</f>
        <v>0</v>
      </c>
      <c r="S177" s="257">
        <v>0</v>
      </c>
      <c r="T177" s="25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9" t="s">
        <v>172</v>
      </c>
      <c r="AT177" s="259" t="s">
        <v>168</v>
      </c>
      <c r="AU177" s="259" t="s">
        <v>85</v>
      </c>
      <c r="AY177" s="18" t="s">
        <v>166</v>
      </c>
      <c r="BE177" s="260">
        <f>IF(N177="základní",J177,0)</f>
        <v>0</v>
      </c>
      <c r="BF177" s="260">
        <f>IF(N177="snížená",J177,0)</f>
        <v>0</v>
      </c>
      <c r="BG177" s="260">
        <f>IF(N177="zákl. přenesená",J177,0)</f>
        <v>0</v>
      </c>
      <c r="BH177" s="260">
        <f>IF(N177="sníž. přenesená",J177,0)</f>
        <v>0</v>
      </c>
      <c r="BI177" s="260">
        <f>IF(N177="nulová",J177,0)</f>
        <v>0</v>
      </c>
      <c r="BJ177" s="18" t="s">
        <v>81</v>
      </c>
      <c r="BK177" s="260">
        <f>ROUND(I177*H177,2)</f>
        <v>0</v>
      </c>
      <c r="BL177" s="18" t="s">
        <v>172</v>
      </c>
      <c r="BM177" s="259" t="s">
        <v>1072</v>
      </c>
    </row>
    <row r="178" s="13" customFormat="1">
      <c r="A178" s="13"/>
      <c r="B178" s="261"/>
      <c r="C178" s="262"/>
      <c r="D178" s="263" t="s">
        <v>174</v>
      </c>
      <c r="E178" s="264" t="s">
        <v>1</v>
      </c>
      <c r="F178" s="265" t="s">
        <v>1046</v>
      </c>
      <c r="G178" s="262"/>
      <c r="H178" s="264" t="s">
        <v>1</v>
      </c>
      <c r="I178" s="266"/>
      <c r="J178" s="262"/>
      <c r="K178" s="262"/>
      <c r="L178" s="267"/>
      <c r="M178" s="268"/>
      <c r="N178" s="269"/>
      <c r="O178" s="269"/>
      <c r="P178" s="269"/>
      <c r="Q178" s="269"/>
      <c r="R178" s="269"/>
      <c r="S178" s="269"/>
      <c r="T178" s="270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71" t="s">
        <v>174</v>
      </c>
      <c r="AU178" s="271" t="s">
        <v>85</v>
      </c>
      <c r="AV178" s="13" t="s">
        <v>81</v>
      </c>
      <c r="AW178" s="13" t="s">
        <v>32</v>
      </c>
      <c r="AX178" s="13" t="s">
        <v>77</v>
      </c>
      <c r="AY178" s="271" t="s">
        <v>166</v>
      </c>
    </row>
    <row r="179" s="14" customFormat="1">
      <c r="A179" s="14"/>
      <c r="B179" s="272"/>
      <c r="C179" s="273"/>
      <c r="D179" s="263" t="s">
        <v>174</v>
      </c>
      <c r="E179" s="274" t="s">
        <v>1</v>
      </c>
      <c r="F179" s="275" t="s">
        <v>1069</v>
      </c>
      <c r="G179" s="273"/>
      <c r="H179" s="276">
        <v>11.6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2" t="s">
        <v>174</v>
      </c>
      <c r="AU179" s="282" t="s">
        <v>85</v>
      </c>
      <c r="AV179" s="14" t="s">
        <v>85</v>
      </c>
      <c r="AW179" s="14" t="s">
        <v>32</v>
      </c>
      <c r="AX179" s="14" t="s">
        <v>77</v>
      </c>
      <c r="AY179" s="282" t="s">
        <v>166</v>
      </c>
    </row>
    <row r="180" s="15" customFormat="1">
      <c r="A180" s="15"/>
      <c r="B180" s="283"/>
      <c r="C180" s="284"/>
      <c r="D180" s="263" t="s">
        <v>174</v>
      </c>
      <c r="E180" s="285" t="s">
        <v>1</v>
      </c>
      <c r="F180" s="286" t="s">
        <v>177</v>
      </c>
      <c r="G180" s="284"/>
      <c r="H180" s="287">
        <v>11.6</v>
      </c>
      <c r="I180" s="288"/>
      <c r="J180" s="284"/>
      <c r="K180" s="284"/>
      <c r="L180" s="289"/>
      <c r="M180" s="290"/>
      <c r="N180" s="291"/>
      <c r="O180" s="291"/>
      <c r="P180" s="291"/>
      <c r="Q180" s="291"/>
      <c r="R180" s="291"/>
      <c r="S180" s="291"/>
      <c r="T180" s="29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93" t="s">
        <v>174</v>
      </c>
      <c r="AU180" s="293" t="s">
        <v>85</v>
      </c>
      <c r="AV180" s="15" t="s">
        <v>172</v>
      </c>
      <c r="AW180" s="15" t="s">
        <v>32</v>
      </c>
      <c r="AX180" s="15" t="s">
        <v>81</v>
      </c>
      <c r="AY180" s="293" t="s">
        <v>166</v>
      </c>
    </row>
    <row r="181" s="2" customFormat="1" ht="21.75" customHeight="1">
      <c r="A181" s="39"/>
      <c r="B181" s="40"/>
      <c r="C181" s="247" t="s">
        <v>172</v>
      </c>
      <c r="D181" s="247" t="s">
        <v>168</v>
      </c>
      <c r="E181" s="248" t="s">
        <v>279</v>
      </c>
      <c r="F181" s="249" t="s">
        <v>280</v>
      </c>
      <c r="G181" s="250" t="s">
        <v>200</v>
      </c>
      <c r="H181" s="251">
        <v>0.111</v>
      </c>
      <c r="I181" s="252"/>
      <c r="J181" s="253">
        <f>ROUND(I181*H181,2)</f>
        <v>0</v>
      </c>
      <c r="K181" s="254"/>
      <c r="L181" s="45"/>
      <c r="M181" s="255" t="s">
        <v>1</v>
      </c>
      <c r="N181" s="256" t="s">
        <v>42</v>
      </c>
      <c r="O181" s="92"/>
      <c r="P181" s="257">
        <f>O181*H181</f>
        <v>0</v>
      </c>
      <c r="Q181" s="257">
        <v>1.05871</v>
      </c>
      <c r="R181" s="257">
        <f>Q181*H181</f>
        <v>0.11751681</v>
      </c>
      <c r="S181" s="257">
        <v>0</v>
      </c>
      <c r="T181" s="25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9" t="s">
        <v>172</v>
      </c>
      <c r="AT181" s="259" t="s">
        <v>168</v>
      </c>
      <c r="AU181" s="259" t="s">
        <v>85</v>
      </c>
      <c r="AY181" s="18" t="s">
        <v>166</v>
      </c>
      <c r="BE181" s="260">
        <f>IF(N181="základní",J181,0)</f>
        <v>0</v>
      </c>
      <c r="BF181" s="260">
        <f>IF(N181="snížená",J181,0)</f>
        <v>0</v>
      </c>
      <c r="BG181" s="260">
        <f>IF(N181="zákl. přenesená",J181,0)</f>
        <v>0</v>
      </c>
      <c r="BH181" s="260">
        <f>IF(N181="sníž. přenesená",J181,0)</f>
        <v>0</v>
      </c>
      <c r="BI181" s="260">
        <f>IF(N181="nulová",J181,0)</f>
        <v>0</v>
      </c>
      <c r="BJ181" s="18" t="s">
        <v>81</v>
      </c>
      <c r="BK181" s="260">
        <f>ROUND(I181*H181,2)</f>
        <v>0</v>
      </c>
      <c r="BL181" s="18" t="s">
        <v>172</v>
      </c>
      <c r="BM181" s="259" t="s">
        <v>1073</v>
      </c>
    </row>
    <row r="182" s="13" customFormat="1">
      <c r="A182" s="13"/>
      <c r="B182" s="261"/>
      <c r="C182" s="262"/>
      <c r="D182" s="263" t="s">
        <v>174</v>
      </c>
      <c r="E182" s="264" t="s">
        <v>1</v>
      </c>
      <c r="F182" s="265" t="s">
        <v>1046</v>
      </c>
      <c r="G182" s="262"/>
      <c r="H182" s="264" t="s">
        <v>1</v>
      </c>
      <c r="I182" s="266"/>
      <c r="J182" s="262"/>
      <c r="K182" s="262"/>
      <c r="L182" s="267"/>
      <c r="M182" s="268"/>
      <c r="N182" s="269"/>
      <c r="O182" s="269"/>
      <c r="P182" s="269"/>
      <c r="Q182" s="269"/>
      <c r="R182" s="269"/>
      <c r="S182" s="269"/>
      <c r="T182" s="27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71" t="s">
        <v>174</v>
      </c>
      <c r="AU182" s="271" t="s">
        <v>85</v>
      </c>
      <c r="AV182" s="13" t="s">
        <v>81</v>
      </c>
      <c r="AW182" s="13" t="s">
        <v>32</v>
      </c>
      <c r="AX182" s="13" t="s">
        <v>77</v>
      </c>
      <c r="AY182" s="271" t="s">
        <v>166</v>
      </c>
    </row>
    <row r="183" s="13" customFormat="1">
      <c r="A183" s="13"/>
      <c r="B183" s="261"/>
      <c r="C183" s="262"/>
      <c r="D183" s="263" t="s">
        <v>174</v>
      </c>
      <c r="E183" s="264" t="s">
        <v>1</v>
      </c>
      <c r="F183" s="265" t="s">
        <v>1074</v>
      </c>
      <c r="G183" s="262"/>
      <c r="H183" s="264" t="s">
        <v>1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1" t="s">
        <v>174</v>
      </c>
      <c r="AU183" s="271" t="s">
        <v>85</v>
      </c>
      <c r="AV183" s="13" t="s">
        <v>81</v>
      </c>
      <c r="AW183" s="13" t="s">
        <v>32</v>
      </c>
      <c r="AX183" s="13" t="s">
        <v>77</v>
      </c>
      <c r="AY183" s="271" t="s">
        <v>166</v>
      </c>
    </row>
    <row r="184" s="14" customFormat="1">
      <c r="A184" s="14"/>
      <c r="B184" s="272"/>
      <c r="C184" s="273"/>
      <c r="D184" s="263" t="s">
        <v>174</v>
      </c>
      <c r="E184" s="274" t="s">
        <v>1</v>
      </c>
      <c r="F184" s="275" t="s">
        <v>1075</v>
      </c>
      <c r="G184" s="273"/>
      <c r="H184" s="276">
        <v>0.051999999999999998</v>
      </c>
      <c r="I184" s="277"/>
      <c r="J184" s="273"/>
      <c r="K184" s="273"/>
      <c r="L184" s="278"/>
      <c r="M184" s="279"/>
      <c r="N184" s="280"/>
      <c r="O184" s="280"/>
      <c r="P184" s="280"/>
      <c r="Q184" s="280"/>
      <c r="R184" s="280"/>
      <c r="S184" s="280"/>
      <c r="T184" s="28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2" t="s">
        <v>174</v>
      </c>
      <c r="AU184" s="282" t="s">
        <v>85</v>
      </c>
      <c r="AV184" s="14" t="s">
        <v>85</v>
      </c>
      <c r="AW184" s="14" t="s">
        <v>32</v>
      </c>
      <c r="AX184" s="14" t="s">
        <v>77</v>
      </c>
      <c r="AY184" s="282" t="s">
        <v>166</v>
      </c>
    </row>
    <row r="185" s="13" customFormat="1">
      <c r="A185" s="13"/>
      <c r="B185" s="261"/>
      <c r="C185" s="262"/>
      <c r="D185" s="263" t="s">
        <v>174</v>
      </c>
      <c r="E185" s="264" t="s">
        <v>1</v>
      </c>
      <c r="F185" s="265" t="s">
        <v>1076</v>
      </c>
      <c r="G185" s="262"/>
      <c r="H185" s="264" t="s">
        <v>1</v>
      </c>
      <c r="I185" s="266"/>
      <c r="J185" s="262"/>
      <c r="K185" s="262"/>
      <c r="L185" s="267"/>
      <c r="M185" s="268"/>
      <c r="N185" s="269"/>
      <c r="O185" s="269"/>
      <c r="P185" s="269"/>
      <c r="Q185" s="269"/>
      <c r="R185" s="269"/>
      <c r="S185" s="269"/>
      <c r="T185" s="270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1" t="s">
        <v>174</v>
      </c>
      <c r="AU185" s="271" t="s">
        <v>85</v>
      </c>
      <c r="AV185" s="13" t="s">
        <v>81</v>
      </c>
      <c r="AW185" s="13" t="s">
        <v>32</v>
      </c>
      <c r="AX185" s="13" t="s">
        <v>77</v>
      </c>
      <c r="AY185" s="271" t="s">
        <v>166</v>
      </c>
    </row>
    <row r="186" s="14" customFormat="1">
      <c r="A186" s="14"/>
      <c r="B186" s="272"/>
      <c r="C186" s="273"/>
      <c r="D186" s="263" t="s">
        <v>174</v>
      </c>
      <c r="E186" s="274" t="s">
        <v>1</v>
      </c>
      <c r="F186" s="275" t="s">
        <v>1077</v>
      </c>
      <c r="G186" s="273"/>
      <c r="H186" s="276">
        <v>0.058999999999999997</v>
      </c>
      <c r="I186" s="277"/>
      <c r="J186" s="273"/>
      <c r="K186" s="273"/>
      <c r="L186" s="278"/>
      <c r="M186" s="279"/>
      <c r="N186" s="280"/>
      <c r="O186" s="280"/>
      <c r="P186" s="280"/>
      <c r="Q186" s="280"/>
      <c r="R186" s="280"/>
      <c r="S186" s="280"/>
      <c r="T186" s="28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82" t="s">
        <v>174</v>
      </c>
      <c r="AU186" s="282" t="s">
        <v>85</v>
      </c>
      <c r="AV186" s="14" t="s">
        <v>85</v>
      </c>
      <c r="AW186" s="14" t="s">
        <v>32</v>
      </c>
      <c r="AX186" s="14" t="s">
        <v>77</v>
      </c>
      <c r="AY186" s="282" t="s">
        <v>166</v>
      </c>
    </row>
    <row r="187" s="15" customFormat="1">
      <c r="A187" s="15"/>
      <c r="B187" s="283"/>
      <c r="C187" s="284"/>
      <c r="D187" s="263" t="s">
        <v>174</v>
      </c>
      <c r="E187" s="285" t="s">
        <v>1</v>
      </c>
      <c r="F187" s="286" t="s">
        <v>177</v>
      </c>
      <c r="G187" s="284"/>
      <c r="H187" s="287">
        <v>0.11099999999999999</v>
      </c>
      <c r="I187" s="288"/>
      <c r="J187" s="284"/>
      <c r="K187" s="284"/>
      <c r="L187" s="289"/>
      <c r="M187" s="290"/>
      <c r="N187" s="291"/>
      <c r="O187" s="291"/>
      <c r="P187" s="291"/>
      <c r="Q187" s="291"/>
      <c r="R187" s="291"/>
      <c r="S187" s="291"/>
      <c r="T187" s="292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93" t="s">
        <v>174</v>
      </c>
      <c r="AU187" s="293" t="s">
        <v>85</v>
      </c>
      <c r="AV187" s="15" t="s">
        <v>172</v>
      </c>
      <c r="AW187" s="15" t="s">
        <v>32</v>
      </c>
      <c r="AX187" s="15" t="s">
        <v>81</v>
      </c>
      <c r="AY187" s="293" t="s">
        <v>166</v>
      </c>
    </row>
    <row r="188" s="12" customFormat="1" ht="22.8" customHeight="1">
      <c r="A188" s="12"/>
      <c r="B188" s="231"/>
      <c r="C188" s="232"/>
      <c r="D188" s="233" t="s">
        <v>76</v>
      </c>
      <c r="E188" s="245" t="s">
        <v>93</v>
      </c>
      <c r="F188" s="245" t="s">
        <v>284</v>
      </c>
      <c r="G188" s="232"/>
      <c r="H188" s="232"/>
      <c r="I188" s="235"/>
      <c r="J188" s="246">
        <f>BK188</f>
        <v>0</v>
      </c>
      <c r="K188" s="232"/>
      <c r="L188" s="237"/>
      <c r="M188" s="238"/>
      <c r="N188" s="239"/>
      <c r="O188" s="239"/>
      <c r="P188" s="240">
        <f>P189</f>
        <v>0</v>
      </c>
      <c r="Q188" s="239"/>
      <c r="R188" s="240">
        <f>R189</f>
        <v>0</v>
      </c>
      <c r="S188" s="239"/>
      <c r="T188" s="241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42" t="s">
        <v>81</v>
      </c>
      <c r="AT188" s="243" t="s">
        <v>76</v>
      </c>
      <c r="AU188" s="243" t="s">
        <v>81</v>
      </c>
      <c r="AY188" s="242" t="s">
        <v>166</v>
      </c>
      <c r="BK188" s="244">
        <f>BK189</f>
        <v>0</v>
      </c>
    </row>
    <row r="189" s="2" customFormat="1" ht="33" customHeight="1">
      <c r="A189" s="39"/>
      <c r="B189" s="40"/>
      <c r="C189" s="247" t="s">
        <v>197</v>
      </c>
      <c r="D189" s="247" t="s">
        <v>168</v>
      </c>
      <c r="E189" s="248" t="s">
        <v>1078</v>
      </c>
      <c r="F189" s="249" t="s">
        <v>1079</v>
      </c>
      <c r="G189" s="250" t="s">
        <v>233</v>
      </c>
      <c r="H189" s="251">
        <v>10.1</v>
      </c>
      <c r="I189" s="252"/>
      <c r="J189" s="253">
        <f>ROUND(I189*H189,2)</f>
        <v>0</v>
      </c>
      <c r="K189" s="254"/>
      <c r="L189" s="45"/>
      <c r="M189" s="255" t="s">
        <v>1</v>
      </c>
      <c r="N189" s="256" t="s">
        <v>42</v>
      </c>
      <c r="O189" s="92"/>
      <c r="P189" s="257">
        <f>O189*H189</f>
        <v>0</v>
      </c>
      <c r="Q189" s="257">
        <v>0</v>
      </c>
      <c r="R189" s="257">
        <f>Q189*H189</f>
        <v>0</v>
      </c>
      <c r="S189" s="257">
        <v>0</v>
      </c>
      <c r="T189" s="25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9" t="s">
        <v>172</v>
      </c>
      <c r="AT189" s="259" t="s">
        <v>168</v>
      </c>
      <c r="AU189" s="259" t="s">
        <v>85</v>
      </c>
      <c r="AY189" s="18" t="s">
        <v>166</v>
      </c>
      <c r="BE189" s="260">
        <f>IF(N189="základní",J189,0)</f>
        <v>0</v>
      </c>
      <c r="BF189" s="260">
        <f>IF(N189="snížená",J189,0)</f>
        <v>0</v>
      </c>
      <c r="BG189" s="260">
        <f>IF(N189="zákl. přenesená",J189,0)</f>
        <v>0</v>
      </c>
      <c r="BH189" s="260">
        <f>IF(N189="sníž. přenesená",J189,0)</f>
        <v>0</v>
      </c>
      <c r="BI189" s="260">
        <f>IF(N189="nulová",J189,0)</f>
        <v>0</v>
      </c>
      <c r="BJ189" s="18" t="s">
        <v>81</v>
      </c>
      <c r="BK189" s="260">
        <f>ROUND(I189*H189,2)</f>
        <v>0</v>
      </c>
      <c r="BL189" s="18" t="s">
        <v>172</v>
      </c>
      <c r="BM189" s="259" t="s">
        <v>1080</v>
      </c>
    </row>
    <row r="190" s="12" customFormat="1" ht="22.8" customHeight="1">
      <c r="A190" s="12"/>
      <c r="B190" s="231"/>
      <c r="C190" s="232"/>
      <c r="D190" s="233" t="s">
        <v>76</v>
      </c>
      <c r="E190" s="245" t="s">
        <v>604</v>
      </c>
      <c r="F190" s="245" t="s">
        <v>605</v>
      </c>
      <c r="G190" s="232"/>
      <c r="H190" s="232"/>
      <c r="I190" s="235"/>
      <c r="J190" s="246">
        <f>BK190</f>
        <v>0</v>
      </c>
      <c r="K190" s="232"/>
      <c r="L190" s="237"/>
      <c r="M190" s="238"/>
      <c r="N190" s="239"/>
      <c r="O190" s="239"/>
      <c r="P190" s="240">
        <f>P191</f>
        <v>0</v>
      </c>
      <c r="Q190" s="239"/>
      <c r="R190" s="240">
        <f>R191</f>
        <v>0.00084499999999999994</v>
      </c>
      <c r="S190" s="239"/>
      <c r="T190" s="241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42" t="s">
        <v>81</v>
      </c>
      <c r="AT190" s="243" t="s">
        <v>76</v>
      </c>
      <c r="AU190" s="243" t="s">
        <v>81</v>
      </c>
      <c r="AY190" s="242" t="s">
        <v>166</v>
      </c>
      <c r="BK190" s="244">
        <f>BK191</f>
        <v>0</v>
      </c>
    </row>
    <row r="191" s="2" customFormat="1" ht="21.75" customHeight="1">
      <c r="A191" s="39"/>
      <c r="B191" s="40"/>
      <c r="C191" s="247" t="s">
        <v>203</v>
      </c>
      <c r="D191" s="247" t="s">
        <v>168</v>
      </c>
      <c r="E191" s="248" t="s">
        <v>607</v>
      </c>
      <c r="F191" s="249" t="s">
        <v>608</v>
      </c>
      <c r="G191" s="250" t="s">
        <v>242</v>
      </c>
      <c r="H191" s="251">
        <v>6.5</v>
      </c>
      <c r="I191" s="252"/>
      <c r="J191" s="253">
        <f>ROUND(I191*H191,2)</f>
        <v>0</v>
      </c>
      <c r="K191" s="254"/>
      <c r="L191" s="45"/>
      <c r="M191" s="255" t="s">
        <v>1</v>
      </c>
      <c r="N191" s="256" t="s">
        <v>42</v>
      </c>
      <c r="O191" s="92"/>
      <c r="P191" s="257">
        <f>O191*H191</f>
        <v>0</v>
      </c>
      <c r="Q191" s="257">
        <v>0.00012999999999999999</v>
      </c>
      <c r="R191" s="257">
        <f>Q191*H191</f>
        <v>0.00084499999999999994</v>
      </c>
      <c r="S191" s="257">
        <v>0</v>
      </c>
      <c r="T191" s="25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9" t="s">
        <v>172</v>
      </c>
      <c r="AT191" s="259" t="s">
        <v>168</v>
      </c>
      <c r="AU191" s="259" t="s">
        <v>85</v>
      </c>
      <c r="AY191" s="18" t="s">
        <v>166</v>
      </c>
      <c r="BE191" s="260">
        <f>IF(N191="základní",J191,0)</f>
        <v>0</v>
      </c>
      <c r="BF191" s="260">
        <f>IF(N191="snížená",J191,0)</f>
        <v>0</v>
      </c>
      <c r="BG191" s="260">
        <f>IF(N191="zákl. přenesená",J191,0)</f>
        <v>0</v>
      </c>
      <c r="BH191" s="260">
        <f>IF(N191="sníž. přenesená",J191,0)</f>
        <v>0</v>
      </c>
      <c r="BI191" s="260">
        <f>IF(N191="nulová",J191,0)</f>
        <v>0</v>
      </c>
      <c r="BJ191" s="18" t="s">
        <v>81</v>
      </c>
      <c r="BK191" s="260">
        <f>ROUND(I191*H191,2)</f>
        <v>0</v>
      </c>
      <c r="BL191" s="18" t="s">
        <v>172</v>
      </c>
      <c r="BM191" s="259" t="s">
        <v>1081</v>
      </c>
    </row>
    <row r="192" s="12" customFormat="1" ht="22.8" customHeight="1">
      <c r="A192" s="12"/>
      <c r="B192" s="231"/>
      <c r="C192" s="232"/>
      <c r="D192" s="233" t="s">
        <v>76</v>
      </c>
      <c r="E192" s="245" t="s">
        <v>630</v>
      </c>
      <c r="F192" s="245" t="s">
        <v>631</v>
      </c>
      <c r="G192" s="232"/>
      <c r="H192" s="232"/>
      <c r="I192" s="235"/>
      <c r="J192" s="246">
        <f>BK192</f>
        <v>0</v>
      </c>
      <c r="K192" s="232"/>
      <c r="L192" s="237"/>
      <c r="M192" s="238"/>
      <c r="N192" s="239"/>
      <c r="O192" s="239"/>
      <c r="P192" s="240">
        <f>P193</f>
        <v>0</v>
      </c>
      <c r="Q192" s="239"/>
      <c r="R192" s="240">
        <f>R193</f>
        <v>0</v>
      </c>
      <c r="S192" s="239"/>
      <c r="T192" s="241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42" t="s">
        <v>81</v>
      </c>
      <c r="AT192" s="243" t="s">
        <v>76</v>
      </c>
      <c r="AU192" s="243" t="s">
        <v>81</v>
      </c>
      <c r="AY192" s="242" t="s">
        <v>166</v>
      </c>
      <c r="BK192" s="244">
        <f>BK193</f>
        <v>0</v>
      </c>
    </row>
    <row r="193" s="2" customFormat="1" ht="16.5" customHeight="1">
      <c r="A193" s="39"/>
      <c r="B193" s="40"/>
      <c r="C193" s="247" t="s">
        <v>207</v>
      </c>
      <c r="D193" s="247" t="s">
        <v>168</v>
      </c>
      <c r="E193" s="248" t="s">
        <v>1082</v>
      </c>
      <c r="F193" s="249" t="s">
        <v>1083</v>
      </c>
      <c r="G193" s="250" t="s">
        <v>200</v>
      </c>
      <c r="H193" s="251">
        <v>18.847999999999999</v>
      </c>
      <c r="I193" s="252"/>
      <c r="J193" s="253">
        <f>ROUND(I193*H193,2)</f>
        <v>0</v>
      </c>
      <c r="K193" s="254"/>
      <c r="L193" s="45"/>
      <c r="M193" s="321" t="s">
        <v>1</v>
      </c>
      <c r="N193" s="322" t="s">
        <v>42</v>
      </c>
      <c r="O193" s="318"/>
      <c r="P193" s="319">
        <f>O193*H193</f>
        <v>0</v>
      </c>
      <c r="Q193" s="319">
        <v>0</v>
      </c>
      <c r="R193" s="319">
        <f>Q193*H193</f>
        <v>0</v>
      </c>
      <c r="S193" s="319">
        <v>0</v>
      </c>
      <c r="T193" s="32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9" t="s">
        <v>172</v>
      </c>
      <c r="AT193" s="259" t="s">
        <v>168</v>
      </c>
      <c r="AU193" s="259" t="s">
        <v>85</v>
      </c>
      <c r="AY193" s="18" t="s">
        <v>166</v>
      </c>
      <c r="BE193" s="260">
        <f>IF(N193="základní",J193,0)</f>
        <v>0</v>
      </c>
      <c r="BF193" s="260">
        <f>IF(N193="snížená",J193,0)</f>
        <v>0</v>
      </c>
      <c r="BG193" s="260">
        <f>IF(N193="zákl. přenesená",J193,0)</f>
        <v>0</v>
      </c>
      <c r="BH193" s="260">
        <f>IF(N193="sníž. přenesená",J193,0)</f>
        <v>0</v>
      </c>
      <c r="BI193" s="260">
        <f>IF(N193="nulová",J193,0)</f>
        <v>0</v>
      </c>
      <c r="BJ193" s="18" t="s">
        <v>81</v>
      </c>
      <c r="BK193" s="260">
        <f>ROUND(I193*H193,2)</f>
        <v>0</v>
      </c>
      <c r="BL193" s="18" t="s">
        <v>172</v>
      </c>
      <c r="BM193" s="259" t="s">
        <v>1084</v>
      </c>
    </row>
    <row r="194" s="2" customFormat="1" ht="6.96" customHeight="1">
      <c r="A194" s="39"/>
      <c r="B194" s="67"/>
      <c r="C194" s="68"/>
      <c r="D194" s="68"/>
      <c r="E194" s="68"/>
      <c r="F194" s="68"/>
      <c r="G194" s="68"/>
      <c r="H194" s="68"/>
      <c r="I194" s="194"/>
      <c r="J194" s="68"/>
      <c r="K194" s="68"/>
      <c r="L194" s="45"/>
      <c r="M194" s="39"/>
      <c r="O194" s="39"/>
      <c r="P194" s="39"/>
      <c r="Q194" s="39"/>
      <c r="R194" s="39"/>
      <c r="S194" s="39"/>
      <c r="T194" s="39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</row>
  </sheetData>
  <sheetProtection sheet="1" autoFilter="0" formatColumns="0" formatRows="0" objects="1" scenarios="1" spinCount="100000" saltValue="cUexfI9I/nDgtt0By5wZzJKDm7Q1JnvISi1k/8dyiB0UkOTa9Bg63MhFP0pUFldjESjRHUao8ORGU/WnTFF5oA==" hashValue="e+r3Tc9/0R8hqU7yRbIshFmhqa17YhSiumY+PMl7IZRwtXyqgEK8A4zWJlAu0agNhidm9YjEIqa4fnYb98C3EA==" algorithmName="SHA-512" password="CC35"/>
  <autoFilter ref="C129:K193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85</v>
      </c>
    </row>
    <row r="4" s="1" customFormat="1" ht="24.96" customHeight="1">
      <c r="B4" s="21"/>
      <c r="D4" s="152" t="s">
        <v>113</v>
      </c>
      <c r="I4" s="148"/>
      <c r="L4" s="21"/>
      <c r="M4" s="153" t="s">
        <v>10</v>
      </c>
      <c r="AT4" s="18" t="s">
        <v>4</v>
      </c>
    </row>
    <row r="5" s="1" customFormat="1" ht="6.96" customHeight="1">
      <c r="B5" s="21"/>
      <c r="I5" s="148"/>
      <c r="L5" s="21"/>
    </row>
    <row r="6" s="1" customFormat="1" ht="12" customHeight="1">
      <c r="B6" s="21"/>
      <c r="D6" s="154" t="s">
        <v>16</v>
      </c>
      <c r="I6" s="148"/>
      <c r="L6" s="21"/>
    </row>
    <row r="7" s="1" customFormat="1" ht="16.5" customHeight="1">
      <c r="B7" s="21"/>
      <c r="E7" s="155" t="str">
        <f>'Rekapitulace stavby'!K6</f>
        <v>Revitalizace školní družiny v Milíně</v>
      </c>
      <c r="F7" s="154"/>
      <c r="G7" s="154"/>
      <c r="H7" s="154"/>
      <c r="I7" s="148"/>
      <c r="L7" s="21"/>
    </row>
    <row r="8">
      <c r="B8" s="21"/>
      <c r="D8" s="154" t="s">
        <v>114</v>
      </c>
      <c r="L8" s="21"/>
    </row>
    <row r="9" s="1" customFormat="1" ht="16.5" customHeight="1">
      <c r="B9" s="21"/>
      <c r="E9" s="155" t="s">
        <v>115</v>
      </c>
      <c r="F9" s="1"/>
      <c r="G9" s="1"/>
      <c r="H9" s="1"/>
      <c r="I9" s="148"/>
      <c r="L9" s="21"/>
    </row>
    <row r="10" s="1" customFormat="1" ht="12" customHeight="1">
      <c r="B10" s="21"/>
      <c r="D10" s="154" t="s">
        <v>116</v>
      </c>
      <c r="I10" s="148"/>
      <c r="L10" s="21"/>
    </row>
    <row r="11" s="2" customFormat="1" ht="16.5" customHeight="1">
      <c r="A11" s="39"/>
      <c r="B11" s="45"/>
      <c r="C11" s="39"/>
      <c r="D11" s="39"/>
      <c r="E11" s="156" t="s">
        <v>117</v>
      </c>
      <c r="F11" s="39"/>
      <c r="G11" s="39"/>
      <c r="H11" s="39"/>
      <c r="I11" s="157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4" t="s">
        <v>118</v>
      </c>
      <c r="E12" s="39"/>
      <c r="F12" s="39"/>
      <c r="G12" s="39"/>
      <c r="H12" s="39"/>
      <c r="I12" s="157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8" t="s">
        <v>1085</v>
      </c>
      <c r="F13" s="39"/>
      <c r="G13" s="39"/>
      <c r="H13" s="39"/>
      <c r="I13" s="157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57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4" t="s">
        <v>18</v>
      </c>
      <c r="E15" s="39"/>
      <c r="F15" s="142" t="s">
        <v>1</v>
      </c>
      <c r="G15" s="39"/>
      <c r="H15" s="39"/>
      <c r="I15" s="159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4" t="s">
        <v>20</v>
      </c>
      <c r="E16" s="39"/>
      <c r="F16" s="142" t="s">
        <v>21</v>
      </c>
      <c r="G16" s="39"/>
      <c r="H16" s="39"/>
      <c r="I16" s="159" t="s">
        <v>22</v>
      </c>
      <c r="J16" s="160" t="str">
        <f>'Rekapitulace stavby'!AN8</f>
        <v>10. 12. 2020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57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4" t="s">
        <v>24</v>
      </c>
      <c r="E18" s="39"/>
      <c r="F18" s="39"/>
      <c r="G18" s="39"/>
      <c r="H18" s="39"/>
      <c r="I18" s="159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9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57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4" t="s">
        <v>28</v>
      </c>
      <c r="E21" s="39"/>
      <c r="F21" s="39"/>
      <c r="G21" s="39"/>
      <c r="H21" s="39"/>
      <c r="I21" s="159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9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57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4" t="s">
        <v>30</v>
      </c>
      <c r="E24" s="39"/>
      <c r="F24" s="39"/>
      <c r="G24" s="39"/>
      <c r="H24" s="39"/>
      <c r="I24" s="159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9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57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4" t="s">
        <v>33</v>
      </c>
      <c r="E27" s="39"/>
      <c r="F27" s="39"/>
      <c r="G27" s="39"/>
      <c r="H27" s="39"/>
      <c r="I27" s="159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9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57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4" t="s">
        <v>35</v>
      </c>
      <c r="E30" s="39"/>
      <c r="F30" s="39"/>
      <c r="G30" s="39"/>
      <c r="H30" s="39"/>
      <c r="I30" s="157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61"/>
      <c r="B31" s="162"/>
      <c r="C31" s="161"/>
      <c r="D31" s="161"/>
      <c r="E31" s="163" t="s">
        <v>1</v>
      </c>
      <c r="F31" s="163"/>
      <c r="G31" s="163"/>
      <c r="H31" s="163"/>
      <c r="I31" s="164"/>
      <c r="J31" s="161"/>
      <c r="K31" s="161"/>
      <c r="L31" s="165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57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7"/>
      <c r="J33" s="166"/>
      <c r="K33" s="166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8" t="s">
        <v>37</v>
      </c>
      <c r="E34" s="39"/>
      <c r="F34" s="39"/>
      <c r="G34" s="39"/>
      <c r="H34" s="39"/>
      <c r="I34" s="157"/>
      <c r="J34" s="169">
        <f>ROUND(J129,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7"/>
      <c r="J35" s="166"/>
      <c r="K35" s="166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70" t="s">
        <v>39</v>
      </c>
      <c r="G36" s="39"/>
      <c r="H36" s="39"/>
      <c r="I36" s="171" t="s">
        <v>38</v>
      </c>
      <c r="J36" s="170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6" t="s">
        <v>41</v>
      </c>
      <c r="E37" s="154" t="s">
        <v>42</v>
      </c>
      <c r="F37" s="172">
        <f>ROUND((SUM(BE129:BE215)),  2)</f>
        <v>0</v>
      </c>
      <c r="G37" s="39"/>
      <c r="H37" s="39"/>
      <c r="I37" s="173">
        <v>0.20999999999999999</v>
      </c>
      <c r="J37" s="172">
        <f>ROUND(((SUM(BE129:BE215))*I37),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4" t="s">
        <v>43</v>
      </c>
      <c r="F38" s="172">
        <f>ROUND((SUM(BF129:BF215)),  2)</f>
        <v>0</v>
      </c>
      <c r="G38" s="39"/>
      <c r="H38" s="39"/>
      <c r="I38" s="173">
        <v>0.14999999999999999</v>
      </c>
      <c r="J38" s="172">
        <f>ROUND(((SUM(BF129:BF215))*I38),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4" t="s">
        <v>44</v>
      </c>
      <c r="F39" s="172">
        <f>ROUND((SUM(BG129:BG215)),  2)</f>
        <v>0</v>
      </c>
      <c r="G39" s="39"/>
      <c r="H39" s="39"/>
      <c r="I39" s="173">
        <v>0.20999999999999999</v>
      </c>
      <c r="J39" s="172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4" t="s">
        <v>45</v>
      </c>
      <c r="F40" s="172">
        <f>ROUND((SUM(BH129:BH215)),  2)</f>
        <v>0</v>
      </c>
      <c r="G40" s="39"/>
      <c r="H40" s="39"/>
      <c r="I40" s="173">
        <v>0.14999999999999999</v>
      </c>
      <c r="J40" s="172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4" t="s">
        <v>46</v>
      </c>
      <c r="F41" s="172">
        <f>ROUND((SUM(BI129:BI215)),  2)</f>
        <v>0</v>
      </c>
      <c r="G41" s="39"/>
      <c r="H41" s="39"/>
      <c r="I41" s="173">
        <v>0</v>
      </c>
      <c r="J41" s="172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57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4"/>
      <c r="D43" s="175" t="s">
        <v>47</v>
      </c>
      <c r="E43" s="176"/>
      <c r="F43" s="176"/>
      <c r="G43" s="177" t="s">
        <v>48</v>
      </c>
      <c r="H43" s="178" t="s">
        <v>49</v>
      </c>
      <c r="I43" s="179"/>
      <c r="J43" s="180">
        <f>SUM(J34:J41)</f>
        <v>0</v>
      </c>
      <c r="K43" s="181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157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I45" s="148"/>
      <c r="L45" s="21"/>
    </row>
    <row r="46" s="1" customFormat="1" ht="14.4" customHeight="1">
      <c r="B46" s="21"/>
      <c r="I46" s="148"/>
      <c r="L46" s="21"/>
    </row>
    <row r="47" s="1" customFormat="1" ht="14.4" customHeight="1">
      <c r="B47" s="21"/>
      <c r="I47" s="148"/>
      <c r="L47" s="21"/>
    </row>
    <row r="48" s="1" customFormat="1" ht="14.4" customHeight="1">
      <c r="B48" s="21"/>
      <c r="I48" s="148"/>
      <c r="L48" s="21"/>
    </row>
    <row r="49" s="1" customFormat="1" ht="14.4" customHeight="1">
      <c r="B49" s="21"/>
      <c r="I49" s="148"/>
      <c r="L49" s="21"/>
    </row>
    <row r="50" s="2" customFormat="1" ht="14.4" customHeight="1">
      <c r="B50" s="64"/>
      <c r="D50" s="182" t="s">
        <v>50</v>
      </c>
      <c r="E50" s="183"/>
      <c r="F50" s="183"/>
      <c r="G50" s="182" t="s">
        <v>51</v>
      </c>
      <c r="H50" s="183"/>
      <c r="I50" s="184"/>
      <c r="J50" s="183"/>
      <c r="K50" s="18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52</v>
      </c>
      <c r="E61" s="186"/>
      <c r="F61" s="187" t="s">
        <v>53</v>
      </c>
      <c r="G61" s="185" t="s">
        <v>52</v>
      </c>
      <c r="H61" s="186"/>
      <c r="I61" s="188"/>
      <c r="J61" s="189" t="s">
        <v>53</v>
      </c>
      <c r="K61" s="18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2" t="s">
        <v>54</v>
      </c>
      <c r="E65" s="190"/>
      <c r="F65" s="190"/>
      <c r="G65" s="182" t="s">
        <v>55</v>
      </c>
      <c r="H65" s="190"/>
      <c r="I65" s="191"/>
      <c r="J65" s="190"/>
      <c r="K65" s="19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52</v>
      </c>
      <c r="E76" s="186"/>
      <c r="F76" s="187" t="s">
        <v>53</v>
      </c>
      <c r="G76" s="185" t="s">
        <v>52</v>
      </c>
      <c r="H76" s="186"/>
      <c r="I76" s="188"/>
      <c r="J76" s="189" t="s">
        <v>53</v>
      </c>
      <c r="K76" s="18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57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7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7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8" t="str">
        <f>E7</f>
        <v>Revitalizace školní družiny v Milíně</v>
      </c>
      <c r="F85" s="33"/>
      <c r="G85" s="33"/>
      <c r="H85" s="33"/>
      <c r="I85" s="157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114</v>
      </c>
      <c r="D86" s="23"/>
      <c r="E86" s="23"/>
      <c r="F86" s="23"/>
      <c r="G86" s="23"/>
      <c r="H86" s="23"/>
      <c r="I86" s="148"/>
      <c r="J86" s="23"/>
      <c r="K86" s="23"/>
      <c r="L86" s="21"/>
    </row>
    <row r="87" s="1" customFormat="1" ht="16.5" customHeight="1">
      <c r="B87" s="22"/>
      <c r="C87" s="23"/>
      <c r="D87" s="23"/>
      <c r="E87" s="198" t="s">
        <v>115</v>
      </c>
      <c r="F87" s="23"/>
      <c r="G87" s="23"/>
      <c r="H87" s="23"/>
      <c r="I87" s="148"/>
      <c r="J87" s="23"/>
      <c r="K87" s="23"/>
      <c r="L87" s="21"/>
    </row>
    <row r="88" s="1" customFormat="1" ht="12" customHeight="1">
      <c r="B88" s="22"/>
      <c r="C88" s="33" t="s">
        <v>116</v>
      </c>
      <c r="D88" s="23"/>
      <c r="E88" s="23"/>
      <c r="F88" s="23"/>
      <c r="G88" s="23"/>
      <c r="H88" s="23"/>
      <c r="I88" s="148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99" t="s">
        <v>117</v>
      </c>
      <c r="F89" s="41"/>
      <c r="G89" s="41"/>
      <c r="H89" s="41"/>
      <c r="I89" s="157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118</v>
      </c>
      <c r="D90" s="41"/>
      <c r="E90" s="41"/>
      <c r="F90" s="41"/>
      <c r="G90" s="41"/>
      <c r="H90" s="41"/>
      <c r="I90" s="157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1.1.c - Zdravotechnika</v>
      </c>
      <c r="F91" s="41"/>
      <c r="G91" s="41"/>
      <c r="H91" s="41"/>
      <c r="I91" s="157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7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Školní 248, 262 31 Milín</v>
      </c>
      <c r="G93" s="41"/>
      <c r="H93" s="41"/>
      <c r="I93" s="159" t="s">
        <v>22</v>
      </c>
      <c r="J93" s="80" t="str">
        <f>IF(J16="","",J16)</f>
        <v>10. 12. 2020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157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24</v>
      </c>
      <c r="D95" s="41"/>
      <c r="E95" s="41"/>
      <c r="F95" s="28" t="str">
        <f>E19</f>
        <v>Obec Milín</v>
      </c>
      <c r="G95" s="41"/>
      <c r="H95" s="41"/>
      <c r="I95" s="159" t="s">
        <v>30</v>
      </c>
      <c r="J95" s="37" t="str">
        <f>E25</f>
        <v>JM CONSTRUCTION,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159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7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200" t="s">
        <v>121</v>
      </c>
      <c r="D98" s="201"/>
      <c r="E98" s="201"/>
      <c r="F98" s="201"/>
      <c r="G98" s="201"/>
      <c r="H98" s="201"/>
      <c r="I98" s="202"/>
      <c r="J98" s="203" t="s">
        <v>122</v>
      </c>
      <c r="K98" s="20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157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204" t="s">
        <v>123</v>
      </c>
      <c r="D100" s="41"/>
      <c r="E100" s="41"/>
      <c r="F100" s="41"/>
      <c r="G100" s="41"/>
      <c r="H100" s="41"/>
      <c r="I100" s="157"/>
      <c r="J100" s="111">
        <f>J129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124</v>
      </c>
    </row>
    <row r="101" s="9" customFormat="1" ht="24.96" customHeight="1">
      <c r="A101" s="9"/>
      <c r="B101" s="205"/>
      <c r="C101" s="206"/>
      <c r="D101" s="207" t="s">
        <v>138</v>
      </c>
      <c r="E101" s="208"/>
      <c r="F101" s="208"/>
      <c r="G101" s="208"/>
      <c r="H101" s="208"/>
      <c r="I101" s="209"/>
      <c r="J101" s="210">
        <f>J130</f>
        <v>0</v>
      </c>
      <c r="K101" s="206"/>
      <c r="L101" s="21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2"/>
      <c r="C102" s="133"/>
      <c r="D102" s="213" t="s">
        <v>141</v>
      </c>
      <c r="E102" s="214"/>
      <c r="F102" s="214"/>
      <c r="G102" s="214"/>
      <c r="H102" s="214"/>
      <c r="I102" s="215"/>
      <c r="J102" s="216">
        <f>J131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1086</v>
      </c>
      <c r="E103" s="214"/>
      <c r="F103" s="214"/>
      <c r="G103" s="214"/>
      <c r="H103" s="214"/>
      <c r="I103" s="215"/>
      <c r="J103" s="216">
        <f>J162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1087</v>
      </c>
      <c r="E104" s="214"/>
      <c r="F104" s="214"/>
      <c r="G104" s="214"/>
      <c r="H104" s="214"/>
      <c r="I104" s="215"/>
      <c r="J104" s="216">
        <f>J194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1088</v>
      </c>
      <c r="E105" s="214"/>
      <c r="F105" s="214"/>
      <c r="G105" s="214"/>
      <c r="H105" s="214"/>
      <c r="I105" s="215"/>
      <c r="J105" s="216">
        <f>J198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157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194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197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151</v>
      </c>
      <c r="D112" s="41"/>
      <c r="E112" s="41"/>
      <c r="F112" s="41"/>
      <c r="G112" s="41"/>
      <c r="H112" s="41"/>
      <c r="I112" s="157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157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157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98" t="str">
        <f>E7</f>
        <v>Revitalizace školní družiny v Milíně</v>
      </c>
      <c r="F115" s="33"/>
      <c r="G115" s="33"/>
      <c r="H115" s="33"/>
      <c r="I115" s="157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114</v>
      </c>
      <c r="D116" s="23"/>
      <c r="E116" s="23"/>
      <c r="F116" s="23"/>
      <c r="G116" s="23"/>
      <c r="H116" s="23"/>
      <c r="I116" s="148"/>
      <c r="J116" s="23"/>
      <c r="K116" s="23"/>
      <c r="L116" s="21"/>
    </row>
    <row r="117" s="1" customFormat="1" ht="16.5" customHeight="1">
      <c r="B117" s="22"/>
      <c r="C117" s="23"/>
      <c r="D117" s="23"/>
      <c r="E117" s="198" t="s">
        <v>115</v>
      </c>
      <c r="F117" s="23"/>
      <c r="G117" s="23"/>
      <c r="H117" s="23"/>
      <c r="I117" s="148"/>
      <c r="J117" s="23"/>
      <c r="K117" s="23"/>
      <c r="L117" s="21"/>
    </row>
    <row r="118" s="1" customFormat="1" ht="12" customHeight="1">
      <c r="B118" s="22"/>
      <c r="C118" s="33" t="s">
        <v>116</v>
      </c>
      <c r="D118" s="23"/>
      <c r="E118" s="23"/>
      <c r="F118" s="23"/>
      <c r="G118" s="23"/>
      <c r="H118" s="23"/>
      <c r="I118" s="148"/>
      <c r="J118" s="23"/>
      <c r="K118" s="23"/>
      <c r="L118" s="21"/>
    </row>
    <row r="119" s="2" customFormat="1" ht="16.5" customHeight="1">
      <c r="A119" s="39"/>
      <c r="B119" s="40"/>
      <c r="C119" s="41"/>
      <c r="D119" s="41"/>
      <c r="E119" s="199" t="s">
        <v>117</v>
      </c>
      <c r="F119" s="41"/>
      <c r="G119" s="41"/>
      <c r="H119" s="41"/>
      <c r="I119" s="157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118</v>
      </c>
      <c r="D120" s="41"/>
      <c r="E120" s="41"/>
      <c r="F120" s="41"/>
      <c r="G120" s="41"/>
      <c r="H120" s="41"/>
      <c r="I120" s="157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E13</f>
        <v>1.1.c - Zdravotechnika</v>
      </c>
      <c r="F121" s="41"/>
      <c r="G121" s="41"/>
      <c r="H121" s="41"/>
      <c r="I121" s="157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157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F16</f>
        <v>Školní 248, 262 31 Milín</v>
      </c>
      <c r="G123" s="41"/>
      <c r="H123" s="41"/>
      <c r="I123" s="159" t="s">
        <v>22</v>
      </c>
      <c r="J123" s="80" t="str">
        <f>IF(J16="","",J16)</f>
        <v>10. 12. 2020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57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40.05" customHeight="1">
      <c r="A125" s="39"/>
      <c r="B125" s="40"/>
      <c r="C125" s="33" t="s">
        <v>24</v>
      </c>
      <c r="D125" s="41"/>
      <c r="E125" s="41"/>
      <c r="F125" s="28" t="str">
        <f>E19</f>
        <v>Obec Milín</v>
      </c>
      <c r="G125" s="41"/>
      <c r="H125" s="41"/>
      <c r="I125" s="159" t="s">
        <v>30</v>
      </c>
      <c r="J125" s="37" t="str">
        <f>E25</f>
        <v>JM CONSTRUCTION,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IF(E22="","",E22)</f>
        <v>Vyplň údaj</v>
      </c>
      <c r="G126" s="41"/>
      <c r="H126" s="41"/>
      <c r="I126" s="159" t="s">
        <v>33</v>
      </c>
      <c r="J126" s="37" t="str">
        <f>E28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157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218"/>
      <c r="B128" s="219"/>
      <c r="C128" s="220" t="s">
        <v>152</v>
      </c>
      <c r="D128" s="221" t="s">
        <v>62</v>
      </c>
      <c r="E128" s="221" t="s">
        <v>58</v>
      </c>
      <c r="F128" s="221" t="s">
        <v>59</v>
      </c>
      <c r="G128" s="221" t="s">
        <v>153</v>
      </c>
      <c r="H128" s="221" t="s">
        <v>154</v>
      </c>
      <c r="I128" s="222" t="s">
        <v>155</v>
      </c>
      <c r="J128" s="223" t="s">
        <v>122</v>
      </c>
      <c r="K128" s="224" t="s">
        <v>156</v>
      </c>
      <c r="L128" s="225"/>
      <c r="M128" s="101" t="s">
        <v>1</v>
      </c>
      <c r="N128" s="102" t="s">
        <v>41</v>
      </c>
      <c r="O128" s="102" t="s">
        <v>157</v>
      </c>
      <c r="P128" s="102" t="s">
        <v>158</v>
      </c>
      <c r="Q128" s="102" t="s">
        <v>159</v>
      </c>
      <c r="R128" s="102" t="s">
        <v>160</v>
      </c>
      <c r="S128" s="102" t="s">
        <v>161</v>
      </c>
      <c r="T128" s="103" t="s">
        <v>162</v>
      </c>
      <c r="U128" s="218"/>
      <c r="V128" s="218"/>
      <c r="W128" s="218"/>
      <c r="X128" s="218"/>
      <c r="Y128" s="218"/>
      <c r="Z128" s="218"/>
      <c r="AA128" s="218"/>
      <c r="AB128" s="218"/>
      <c r="AC128" s="218"/>
      <c r="AD128" s="218"/>
      <c r="AE128" s="218"/>
    </row>
    <row r="129" s="2" customFormat="1" ht="22.8" customHeight="1">
      <c r="A129" s="39"/>
      <c r="B129" s="40"/>
      <c r="C129" s="108" t="s">
        <v>163</v>
      </c>
      <c r="D129" s="41"/>
      <c r="E129" s="41"/>
      <c r="F129" s="41"/>
      <c r="G129" s="41"/>
      <c r="H129" s="41"/>
      <c r="I129" s="157"/>
      <c r="J129" s="226">
        <f>BK129</f>
        <v>0</v>
      </c>
      <c r="K129" s="41"/>
      <c r="L129" s="45"/>
      <c r="M129" s="104"/>
      <c r="N129" s="227"/>
      <c r="O129" s="105"/>
      <c r="P129" s="228">
        <f>P130</f>
        <v>0</v>
      </c>
      <c r="Q129" s="105"/>
      <c r="R129" s="228">
        <f>R130</f>
        <v>0</v>
      </c>
      <c r="S129" s="105"/>
      <c r="T129" s="229">
        <f>T130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76</v>
      </c>
      <c r="AU129" s="18" t="s">
        <v>124</v>
      </c>
      <c r="BK129" s="230">
        <f>BK130</f>
        <v>0</v>
      </c>
    </row>
    <row r="130" s="12" customFormat="1" ht="25.92" customHeight="1">
      <c r="A130" s="12"/>
      <c r="B130" s="231"/>
      <c r="C130" s="232"/>
      <c r="D130" s="233" t="s">
        <v>76</v>
      </c>
      <c r="E130" s="234" t="s">
        <v>636</v>
      </c>
      <c r="F130" s="234" t="s">
        <v>637</v>
      </c>
      <c r="G130" s="232"/>
      <c r="H130" s="232"/>
      <c r="I130" s="235"/>
      <c r="J130" s="236">
        <f>BK130</f>
        <v>0</v>
      </c>
      <c r="K130" s="232"/>
      <c r="L130" s="237"/>
      <c r="M130" s="238"/>
      <c r="N130" s="239"/>
      <c r="O130" s="239"/>
      <c r="P130" s="240">
        <f>P131+P162+P194+P198</f>
        <v>0</v>
      </c>
      <c r="Q130" s="239"/>
      <c r="R130" s="240">
        <f>R131+R162+R194+R198</f>
        <v>0</v>
      </c>
      <c r="S130" s="239"/>
      <c r="T130" s="241">
        <f>T131+T162+T194+T198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42" t="s">
        <v>85</v>
      </c>
      <c r="AT130" s="243" t="s">
        <v>76</v>
      </c>
      <c r="AU130" s="243" t="s">
        <v>77</v>
      </c>
      <c r="AY130" s="242" t="s">
        <v>166</v>
      </c>
      <c r="BK130" s="244">
        <f>BK131+BK162+BK194+BK198</f>
        <v>0</v>
      </c>
    </row>
    <row r="131" s="12" customFormat="1" ht="22.8" customHeight="1">
      <c r="A131" s="12"/>
      <c r="B131" s="231"/>
      <c r="C131" s="232"/>
      <c r="D131" s="233" t="s">
        <v>76</v>
      </c>
      <c r="E131" s="245" t="s">
        <v>759</v>
      </c>
      <c r="F131" s="245" t="s">
        <v>760</v>
      </c>
      <c r="G131" s="232"/>
      <c r="H131" s="232"/>
      <c r="I131" s="235"/>
      <c r="J131" s="246">
        <f>BK131</f>
        <v>0</v>
      </c>
      <c r="K131" s="232"/>
      <c r="L131" s="237"/>
      <c r="M131" s="238"/>
      <c r="N131" s="239"/>
      <c r="O131" s="239"/>
      <c r="P131" s="240">
        <f>SUM(P132:P161)</f>
        <v>0</v>
      </c>
      <c r="Q131" s="239"/>
      <c r="R131" s="240">
        <f>SUM(R132:R161)</f>
        <v>0</v>
      </c>
      <c r="S131" s="239"/>
      <c r="T131" s="241">
        <f>SUM(T132:T161)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2" t="s">
        <v>85</v>
      </c>
      <c r="AT131" s="243" t="s">
        <v>76</v>
      </c>
      <c r="AU131" s="243" t="s">
        <v>81</v>
      </c>
      <c r="AY131" s="242" t="s">
        <v>166</v>
      </c>
      <c r="BK131" s="244">
        <f>SUM(BK132:BK161)</f>
        <v>0</v>
      </c>
    </row>
    <row r="132" s="2" customFormat="1" ht="16.5" customHeight="1">
      <c r="A132" s="39"/>
      <c r="B132" s="40"/>
      <c r="C132" s="247" t="s">
        <v>81</v>
      </c>
      <c r="D132" s="247" t="s">
        <v>168</v>
      </c>
      <c r="E132" s="248" t="s">
        <v>1089</v>
      </c>
      <c r="F132" s="249" t="s">
        <v>1090</v>
      </c>
      <c r="G132" s="250" t="s">
        <v>1091</v>
      </c>
      <c r="H132" s="251">
        <v>1</v>
      </c>
      <c r="I132" s="252"/>
      <c r="J132" s="253">
        <f>ROUND(I132*H132,2)</f>
        <v>0</v>
      </c>
      <c r="K132" s="254"/>
      <c r="L132" s="45"/>
      <c r="M132" s="255" t="s">
        <v>1</v>
      </c>
      <c r="N132" s="256" t="s">
        <v>42</v>
      </c>
      <c r="O132" s="92"/>
      <c r="P132" s="257">
        <f>O132*H132</f>
        <v>0</v>
      </c>
      <c r="Q132" s="257">
        <v>0</v>
      </c>
      <c r="R132" s="257">
        <f>Q132*H132</f>
        <v>0</v>
      </c>
      <c r="S132" s="257">
        <v>0</v>
      </c>
      <c r="T132" s="25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9" t="s">
        <v>304</v>
      </c>
      <c r="AT132" s="259" t="s">
        <v>168</v>
      </c>
      <c r="AU132" s="259" t="s">
        <v>85</v>
      </c>
      <c r="AY132" s="18" t="s">
        <v>166</v>
      </c>
      <c r="BE132" s="260">
        <f>IF(N132="základní",J132,0)</f>
        <v>0</v>
      </c>
      <c r="BF132" s="260">
        <f>IF(N132="snížená",J132,0)</f>
        <v>0</v>
      </c>
      <c r="BG132" s="260">
        <f>IF(N132="zákl. přenesená",J132,0)</f>
        <v>0</v>
      </c>
      <c r="BH132" s="260">
        <f>IF(N132="sníž. přenesená",J132,0)</f>
        <v>0</v>
      </c>
      <c r="BI132" s="260">
        <f>IF(N132="nulová",J132,0)</f>
        <v>0</v>
      </c>
      <c r="BJ132" s="18" t="s">
        <v>81</v>
      </c>
      <c r="BK132" s="260">
        <f>ROUND(I132*H132,2)</f>
        <v>0</v>
      </c>
      <c r="BL132" s="18" t="s">
        <v>304</v>
      </c>
      <c r="BM132" s="259" t="s">
        <v>1092</v>
      </c>
    </row>
    <row r="133" s="2" customFormat="1" ht="16.5" customHeight="1">
      <c r="A133" s="39"/>
      <c r="B133" s="40"/>
      <c r="C133" s="247" t="s">
        <v>85</v>
      </c>
      <c r="D133" s="247" t="s">
        <v>168</v>
      </c>
      <c r="E133" s="248" t="s">
        <v>1093</v>
      </c>
      <c r="F133" s="249" t="s">
        <v>1094</v>
      </c>
      <c r="G133" s="250" t="s">
        <v>1095</v>
      </c>
      <c r="H133" s="251">
        <v>1</v>
      </c>
      <c r="I133" s="252"/>
      <c r="J133" s="253">
        <f>ROUND(I133*H133,2)</f>
        <v>0</v>
      </c>
      <c r="K133" s="254"/>
      <c r="L133" s="45"/>
      <c r="M133" s="255" t="s">
        <v>1</v>
      </c>
      <c r="N133" s="256" t="s">
        <v>42</v>
      </c>
      <c r="O133" s="92"/>
      <c r="P133" s="257">
        <f>O133*H133</f>
        <v>0</v>
      </c>
      <c r="Q133" s="257">
        <v>0</v>
      </c>
      <c r="R133" s="257">
        <f>Q133*H133</f>
        <v>0</v>
      </c>
      <c r="S133" s="257">
        <v>0</v>
      </c>
      <c r="T133" s="25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9" t="s">
        <v>304</v>
      </c>
      <c r="AT133" s="259" t="s">
        <v>168</v>
      </c>
      <c r="AU133" s="259" t="s">
        <v>85</v>
      </c>
      <c r="AY133" s="18" t="s">
        <v>166</v>
      </c>
      <c r="BE133" s="260">
        <f>IF(N133="základní",J133,0)</f>
        <v>0</v>
      </c>
      <c r="BF133" s="260">
        <f>IF(N133="snížená",J133,0)</f>
        <v>0</v>
      </c>
      <c r="BG133" s="260">
        <f>IF(N133="zákl. přenesená",J133,0)</f>
        <v>0</v>
      </c>
      <c r="BH133" s="260">
        <f>IF(N133="sníž. přenesená",J133,0)</f>
        <v>0</v>
      </c>
      <c r="BI133" s="260">
        <f>IF(N133="nulová",J133,0)</f>
        <v>0</v>
      </c>
      <c r="BJ133" s="18" t="s">
        <v>81</v>
      </c>
      <c r="BK133" s="260">
        <f>ROUND(I133*H133,2)</f>
        <v>0</v>
      </c>
      <c r="BL133" s="18" t="s">
        <v>304</v>
      </c>
      <c r="BM133" s="259" t="s">
        <v>1096</v>
      </c>
    </row>
    <row r="134" s="2" customFormat="1" ht="16.5" customHeight="1">
      <c r="A134" s="39"/>
      <c r="B134" s="40"/>
      <c r="C134" s="247" t="s">
        <v>93</v>
      </c>
      <c r="D134" s="247" t="s">
        <v>168</v>
      </c>
      <c r="E134" s="248" t="s">
        <v>1097</v>
      </c>
      <c r="F134" s="249" t="s">
        <v>1098</v>
      </c>
      <c r="G134" s="250" t="s">
        <v>233</v>
      </c>
      <c r="H134" s="251">
        <v>10</v>
      </c>
      <c r="I134" s="252"/>
      <c r="J134" s="253">
        <f>ROUND(I134*H134,2)</f>
        <v>0</v>
      </c>
      <c r="K134" s="254"/>
      <c r="L134" s="45"/>
      <c r="M134" s="255" t="s">
        <v>1</v>
      </c>
      <c r="N134" s="256" t="s">
        <v>42</v>
      </c>
      <c r="O134" s="92"/>
      <c r="P134" s="257">
        <f>O134*H134</f>
        <v>0</v>
      </c>
      <c r="Q134" s="257">
        <v>0</v>
      </c>
      <c r="R134" s="257">
        <f>Q134*H134</f>
        <v>0</v>
      </c>
      <c r="S134" s="257">
        <v>0</v>
      </c>
      <c r="T134" s="25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9" t="s">
        <v>304</v>
      </c>
      <c r="AT134" s="259" t="s">
        <v>168</v>
      </c>
      <c r="AU134" s="259" t="s">
        <v>85</v>
      </c>
      <c r="AY134" s="18" t="s">
        <v>166</v>
      </c>
      <c r="BE134" s="260">
        <f>IF(N134="základní",J134,0)</f>
        <v>0</v>
      </c>
      <c r="BF134" s="260">
        <f>IF(N134="snížená",J134,0)</f>
        <v>0</v>
      </c>
      <c r="BG134" s="260">
        <f>IF(N134="zákl. přenesená",J134,0)</f>
        <v>0</v>
      </c>
      <c r="BH134" s="260">
        <f>IF(N134="sníž. přenesená",J134,0)</f>
        <v>0</v>
      </c>
      <c r="BI134" s="260">
        <f>IF(N134="nulová",J134,0)</f>
        <v>0</v>
      </c>
      <c r="BJ134" s="18" t="s">
        <v>81</v>
      </c>
      <c r="BK134" s="260">
        <f>ROUND(I134*H134,2)</f>
        <v>0</v>
      </c>
      <c r="BL134" s="18" t="s">
        <v>304</v>
      </c>
      <c r="BM134" s="259" t="s">
        <v>1099</v>
      </c>
    </row>
    <row r="135" s="14" customFormat="1">
      <c r="A135" s="14"/>
      <c r="B135" s="272"/>
      <c r="C135" s="273"/>
      <c r="D135" s="263" t="s">
        <v>174</v>
      </c>
      <c r="E135" s="274" t="s">
        <v>1</v>
      </c>
      <c r="F135" s="275" t="s">
        <v>1100</v>
      </c>
      <c r="G135" s="273"/>
      <c r="H135" s="276">
        <v>10</v>
      </c>
      <c r="I135" s="277"/>
      <c r="J135" s="273"/>
      <c r="K135" s="273"/>
      <c r="L135" s="278"/>
      <c r="M135" s="279"/>
      <c r="N135" s="280"/>
      <c r="O135" s="280"/>
      <c r="P135" s="280"/>
      <c r="Q135" s="280"/>
      <c r="R135" s="280"/>
      <c r="S135" s="280"/>
      <c r="T135" s="28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82" t="s">
        <v>174</v>
      </c>
      <c r="AU135" s="282" t="s">
        <v>85</v>
      </c>
      <c r="AV135" s="14" t="s">
        <v>85</v>
      </c>
      <c r="AW135" s="14" t="s">
        <v>32</v>
      </c>
      <c r="AX135" s="14" t="s">
        <v>77</v>
      </c>
      <c r="AY135" s="282" t="s">
        <v>166</v>
      </c>
    </row>
    <row r="136" s="15" customFormat="1">
      <c r="A136" s="15"/>
      <c r="B136" s="283"/>
      <c r="C136" s="284"/>
      <c r="D136" s="263" t="s">
        <v>174</v>
      </c>
      <c r="E136" s="285" t="s">
        <v>1</v>
      </c>
      <c r="F136" s="286" t="s">
        <v>177</v>
      </c>
      <c r="G136" s="284"/>
      <c r="H136" s="287">
        <v>10</v>
      </c>
      <c r="I136" s="288"/>
      <c r="J136" s="284"/>
      <c r="K136" s="284"/>
      <c r="L136" s="289"/>
      <c r="M136" s="290"/>
      <c r="N136" s="291"/>
      <c r="O136" s="291"/>
      <c r="P136" s="291"/>
      <c r="Q136" s="291"/>
      <c r="R136" s="291"/>
      <c r="S136" s="291"/>
      <c r="T136" s="292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93" t="s">
        <v>174</v>
      </c>
      <c r="AU136" s="293" t="s">
        <v>85</v>
      </c>
      <c r="AV136" s="15" t="s">
        <v>172</v>
      </c>
      <c r="AW136" s="15" t="s">
        <v>32</v>
      </c>
      <c r="AX136" s="15" t="s">
        <v>81</v>
      </c>
      <c r="AY136" s="293" t="s">
        <v>166</v>
      </c>
    </row>
    <row r="137" s="2" customFormat="1" ht="16.5" customHeight="1">
      <c r="A137" s="39"/>
      <c r="B137" s="40"/>
      <c r="C137" s="247" t="s">
        <v>172</v>
      </c>
      <c r="D137" s="247" t="s">
        <v>168</v>
      </c>
      <c r="E137" s="248" t="s">
        <v>1101</v>
      </c>
      <c r="F137" s="249" t="s">
        <v>1102</v>
      </c>
      <c r="G137" s="250" t="s">
        <v>233</v>
      </c>
      <c r="H137" s="251">
        <v>33</v>
      </c>
      <c r="I137" s="252"/>
      <c r="J137" s="253">
        <f>ROUND(I137*H137,2)</f>
        <v>0</v>
      </c>
      <c r="K137" s="254"/>
      <c r="L137" s="45"/>
      <c r="M137" s="255" t="s">
        <v>1</v>
      </c>
      <c r="N137" s="256" t="s">
        <v>42</v>
      </c>
      <c r="O137" s="92"/>
      <c r="P137" s="257">
        <f>O137*H137</f>
        <v>0</v>
      </c>
      <c r="Q137" s="257">
        <v>0</v>
      </c>
      <c r="R137" s="257">
        <f>Q137*H137</f>
        <v>0</v>
      </c>
      <c r="S137" s="257">
        <v>0</v>
      </c>
      <c r="T137" s="25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9" t="s">
        <v>304</v>
      </c>
      <c r="AT137" s="259" t="s">
        <v>168</v>
      </c>
      <c r="AU137" s="259" t="s">
        <v>85</v>
      </c>
      <c r="AY137" s="18" t="s">
        <v>166</v>
      </c>
      <c r="BE137" s="260">
        <f>IF(N137="základní",J137,0)</f>
        <v>0</v>
      </c>
      <c r="BF137" s="260">
        <f>IF(N137="snížená",J137,0)</f>
        <v>0</v>
      </c>
      <c r="BG137" s="260">
        <f>IF(N137="zákl. přenesená",J137,0)</f>
        <v>0</v>
      </c>
      <c r="BH137" s="260">
        <f>IF(N137="sníž. přenesená",J137,0)</f>
        <v>0</v>
      </c>
      <c r="BI137" s="260">
        <f>IF(N137="nulová",J137,0)</f>
        <v>0</v>
      </c>
      <c r="BJ137" s="18" t="s">
        <v>81</v>
      </c>
      <c r="BK137" s="260">
        <f>ROUND(I137*H137,2)</f>
        <v>0</v>
      </c>
      <c r="BL137" s="18" t="s">
        <v>304</v>
      </c>
      <c r="BM137" s="259" t="s">
        <v>1103</v>
      </c>
    </row>
    <row r="138" s="14" customFormat="1">
      <c r="A138" s="14"/>
      <c r="B138" s="272"/>
      <c r="C138" s="273"/>
      <c r="D138" s="263" t="s">
        <v>174</v>
      </c>
      <c r="E138" s="274" t="s">
        <v>1</v>
      </c>
      <c r="F138" s="275" t="s">
        <v>1104</v>
      </c>
      <c r="G138" s="273"/>
      <c r="H138" s="276">
        <v>33</v>
      </c>
      <c r="I138" s="277"/>
      <c r="J138" s="273"/>
      <c r="K138" s="273"/>
      <c r="L138" s="278"/>
      <c r="M138" s="279"/>
      <c r="N138" s="280"/>
      <c r="O138" s="280"/>
      <c r="P138" s="280"/>
      <c r="Q138" s="280"/>
      <c r="R138" s="280"/>
      <c r="S138" s="280"/>
      <c r="T138" s="281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82" t="s">
        <v>174</v>
      </c>
      <c r="AU138" s="282" t="s">
        <v>85</v>
      </c>
      <c r="AV138" s="14" t="s">
        <v>85</v>
      </c>
      <c r="AW138" s="14" t="s">
        <v>32</v>
      </c>
      <c r="AX138" s="14" t="s">
        <v>77</v>
      </c>
      <c r="AY138" s="282" t="s">
        <v>166</v>
      </c>
    </row>
    <row r="139" s="15" customFormat="1">
      <c r="A139" s="15"/>
      <c r="B139" s="283"/>
      <c r="C139" s="284"/>
      <c r="D139" s="263" t="s">
        <v>174</v>
      </c>
      <c r="E139" s="285" t="s">
        <v>1</v>
      </c>
      <c r="F139" s="286" t="s">
        <v>177</v>
      </c>
      <c r="G139" s="284"/>
      <c r="H139" s="287">
        <v>33</v>
      </c>
      <c r="I139" s="288"/>
      <c r="J139" s="284"/>
      <c r="K139" s="284"/>
      <c r="L139" s="289"/>
      <c r="M139" s="290"/>
      <c r="N139" s="291"/>
      <c r="O139" s="291"/>
      <c r="P139" s="291"/>
      <c r="Q139" s="291"/>
      <c r="R139" s="291"/>
      <c r="S139" s="291"/>
      <c r="T139" s="29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93" t="s">
        <v>174</v>
      </c>
      <c r="AU139" s="293" t="s">
        <v>85</v>
      </c>
      <c r="AV139" s="15" t="s">
        <v>172</v>
      </c>
      <c r="AW139" s="15" t="s">
        <v>32</v>
      </c>
      <c r="AX139" s="15" t="s">
        <v>81</v>
      </c>
      <c r="AY139" s="293" t="s">
        <v>166</v>
      </c>
    </row>
    <row r="140" s="2" customFormat="1" ht="16.5" customHeight="1">
      <c r="A140" s="39"/>
      <c r="B140" s="40"/>
      <c r="C140" s="247" t="s">
        <v>197</v>
      </c>
      <c r="D140" s="247" t="s">
        <v>168</v>
      </c>
      <c r="E140" s="248" t="s">
        <v>1105</v>
      </c>
      <c r="F140" s="249" t="s">
        <v>1106</v>
      </c>
      <c r="G140" s="250" t="s">
        <v>233</v>
      </c>
      <c r="H140" s="251">
        <v>12</v>
      </c>
      <c r="I140" s="252"/>
      <c r="J140" s="253">
        <f>ROUND(I140*H140,2)</f>
        <v>0</v>
      </c>
      <c r="K140" s="254"/>
      <c r="L140" s="45"/>
      <c r="M140" s="255" t="s">
        <v>1</v>
      </c>
      <c r="N140" s="256" t="s">
        <v>42</v>
      </c>
      <c r="O140" s="92"/>
      <c r="P140" s="257">
        <f>O140*H140</f>
        <v>0</v>
      </c>
      <c r="Q140" s="257">
        <v>0</v>
      </c>
      <c r="R140" s="257">
        <f>Q140*H140</f>
        <v>0</v>
      </c>
      <c r="S140" s="257">
        <v>0</v>
      </c>
      <c r="T140" s="25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9" t="s">
        <v>304</v>
      </c>
      <c r="AT140" s="259" t="s">
        <v>168</v>
      </c>
      <c r="AU140" s="259" t="s">
        <v>85</v>
      </c>
      <c r="AY140" s="18" t="s">
        <v>166</v>
      </c>
      <c r="BE140" s="260">
        <f>IF(N140="základní",J140,0)</f>
        <v>0</v>
      </c>
      <c r="BF140" s="260">
        <f>IF(N140="snížená",J140,0)</f>
        <v>0</v>
      </c>
      <c r="BG140" s="260">
        <f>IF(N140="zákl. přenesená",J140,0)</f>
        <v>0</v>
      </c>
      <c r="BH140" s="260">
        <f>IF(N140="sníž. přenesená",J140,0)</f>
        <v>0</v>
      </c>
      <c r="BI140" s="260">
        <f>IF(N140="nulová",J140,0)</f>
        <v>0</v>
      </c>
      <c r="BJ140" s="18" t="s">
        <v>81</v>
      </c>
      <c r="BK140" s="260">
        <f>ROUND(I140*H140,2)</f>
        <v>0</v>
      </c>
      <c r="BL140" s="18" t="s">
        <v>304</v>
      </c>
      <c r="BM140" s="259" t="s">
        <v>1107</v>
      </c>
    </row>
    <row r="141" s="14" customFormat="1">
      <c r="A141" s="14"/>
      <c r="B141" s="272"/>
      <c r="C141" s="273"/>
      <c r="D141" s="263" t="s">
        <v>174</v>
      </c>
      <c r="E141" s="274" t="s">
        <v>1</v>
      </c>
      <c r="F141" s="275" t="s">
        <v>1108</v>
      </c>
      <c r="G141" s="273"/>
      <c r="H141" s="276">
        <v>12</v>
      </c>
      <c r="I141" s="277"/>
      <c r="J141" s="273"/>
      <c r="K141" s="273"/>
      <c r="L141" s="278"/>
      <c r="M141" s="279"/>
      <c r="N141" s="280"/>
      <c r="O141" s="280"/>
      <c r="P141" s="280"/>
      <c r="Q141" s="280"/>
      <c r="R141" s="280"/>
      <c r="S141" s="280"/>
      <c r="T141" s="281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82" t="s">
        <v>174</v>
      </c>
      <c r="AU141" s="282" t="s">
        <v>85</v>
      </c>
      <c r="AV141" s="14" t="s">
        <v>85</v>
      </c>
      <c r="AW141" s="14" t="s">
        <v>32</v>
      </c>
      <c r="AX141" s="14" t="s">
        <v>77</v>
      </c>
      <c r="AY141" s="282" t="s">
        <v>166</v>
      </c>
    </row>
    <row r="142" s="15" customFormat="1">
      <c r="A142" s="15"/>
      <c r="B142" s="283"/>
      <c r="C142" s="284"/>
      <c r="D142" s="263" t="s">
        <v>174</v>
      </c>
      <c r="E142" s="285" t="s">
        <v>1</v>
      </c>
      <c r="F142" s="286" t="s">
        <v>177</v>
      </c>
      <c r="G142" s="284"/>
      <c r="H142" s="287">
        <v>12</v>
      </c>
      <c r="I142" s="288"/>
      <c r="J142" s="284"/>
      <c r="K142" s="284"/>
      <c r="L142" s="289"/>
      <c r="M142" s="290"/>
      <c r="N142" s="291"/>
      <c r="O142" s="291"/>
      <c r="P142" s="291"/>
      <c r="Q142" s="291"/>
      <c r="R142" s="291"/>
      <c r="S142" s="291"/>
      <c r="T142" s="29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93" t="s">
        <v>174</v>
      </c>
      <c r="AU142" s="293" t="s">
        <v>85</v>
      </c>
      <c r="AV142" s="15" t="s">
        <v>172</v>
      </c>
      <c r="AW142" s="15" t="s">
        <v>32</v>
      </c>
      <c r="AX142" s="15" t="s">
        <v>81</v>
      </c>
      <c r="AY142" s="293" t="s">
        <v>166</v>
      </c>
    </row>
    <row r="143" s="2" customFormat="1" ht="16.5" customHeight="1">
      <c r="A143" s="39"/>
      <c r="B143" s="40"/>
      <c r="C143" s="247" t="s">
        <v>203</v>
      </c>
      <c r="D143" s="247" t="s">
        <v>168</v>
      </c>
      <c r="E143" s="248" t="s">
        <v>1109</v>
      </c>
      <c r="F143" s="249" t="s">
        <v>1110</v>
      </c>
      <c r="G143" s="250" t="s">
        <v>233</v>
      </c>
      <c r="H143" s="251">
        <v>31</v>
      </c>
      <c r="I143" s="252"/>
      <c r="J143" s="253">
        <f>ROUND(I143*H143,2)</f>
        <v>0</v>
      </c>
      <c r="K143" s="254"/>
      <c r="L143" s="45"/>
      <c r="M143" s="255" t="s">
        <v>1</v>
      </c>
      <c r="N143" s="256" t="s">
        <v>42</v>
      </c>
      <c r="O143" s="92"/>
      <c r="P143" s="257">
        <f>O143*H143</f>
        <v>0</v>
      </c>
      <c r="Q143" s="257">
        <v>0</v>
      </c>
      <c r="R143" s="257">
        <f>Q143*H143</f>
        <v>0</v>
      </c>
      <c r="S143" s="257">
        <v>0</v>
      </c>
      <c r="T143" s="25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9" t="s">
        <v>304</v>
      </c>
      <c r="AT143" s="259" t="s">
        <v>168</v>
      </c>
      <c r="AU143" s="259" t="s">
        <v>85</v>
      </c>
      <c r="AY143" s="18" t="s">
        <v>166</v>
      </c>
      <c r="BE143" s="260">
        <f>IF(N143="základní",J143,0)</f>
        <v>0</v>
      </c>
      <c r="BF143" s="260">
        <f>IF(N143="snížená",J143,0)</f>
        <v>0</v>
      </c>
      <c r="BG143" s="260">
        <f>IF(N143="zákl. přenesená",J143,0)</f>
        <v>0</v>
      </c>
      <c r="BH143" s="260">
        <f>IF(N143="sníž. přenesená",J143,0)</f>
        <v>0</v>
      </c>
      <c r="BI143" s="260">
        <f>IF(N143="nulová",J143,0)</f>
        <v>0</v>
      </c>
      <c r="BJ143" s="18" t="s">
        <v>81</v>
      </c>
      <c r="BK143" s="260">
        <f>ROUND(I143*H143,2)</f>
        <v>0</v>
      </c>
      <c r="BL143" s="18" t="s">
        <v>304</v>
      </c>
      <c r="BM143" s="259" t="s">
        <v>1111</v>
      </c>
    </row>
    <row r="144" s="14" customFormat="1">
      <c r="A144" s="14"/>
      <c r="B144" s="272"/>
      <c r="C144" s="273"/>
      <c r="D144" s="263" t="s">
        <v>174</v>
      </c>
      <c r="E144" s="274" t="s">
        <v>1</v>
      </c>
      <c r="F144" s="275" t="s">
        <v>1112</v>
      </c>
      <c r="G144" s="273"/>
      <c r="H144" s="276">
        <v>31</v>
      </c>
      <c r="I144" s="277"/>
      <c r="J144" s="273"/>
      <c r="K144" s="273"/>
      <c r="L144" s="278"/>
      <c r="M144" s="279"/>
      <c r="N144" s="280"/>
      <c r="O144" s="280"/>
      <c r="P144" s="280"/>
      <c r="Q144" s="280"/>
      <c r="R144" s="280"/>
      <c r="S144" s="280"/>
      <c r="T144" s="28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82" t="s">
        <v>174</v>
      </c>
      <c r="AU144" s="282" t="s">
        <v>85</v>
      </c>
      <c r="AV144" s="14" t="s">
        <v>85</v>
      </c>
      <c r="AW144" s="14" t="s">
        <v>32</v>
      </c>
      <c r="AX144" s="14" t="s">
        <v>77</v>
      </c>
      <c r="AY144" s="282" t="s">
        <v>166</v>
      </c>
    </row>
    <row r="145" s="15" customFormat="1">
      <c r="A145" s="15"/>
      <c r="B145" s="283"/>
      <c r="C145" s="284"/>
      <c r="D145" s="263" t="s">
        <v>174</v>
      </c>
      <c r="E145" s="285" t="s">
        <v>1</v>
      </c>
      <c r="F145" s="286" t="s">
        <v>177</v>
      </c>
      <c r="G145" s="284"/>
      <c r="H145" s="287">
        <v>31</v>
      </c>
      <c r="I145" s="288"/>
      <c r="J145" s="284"/>
      <c r="K145" s="284"/>
      <c r="L145" s="289"/>
      <c r="M145" s="290"/>
      <c r="N145" s="291"/>
      <c r="O145" s="291"/>
      <c r="P145" s="291"/>
      <c r="Q145" s="291"/>
      <c r="R145" s="291"/>
      <c r="S145" s="291"/>
      <c r="T145" s="29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93" t="s">
        <v>174</v>
      </c>
      <c r="AU145" s="293" t="s">
        <v>85</v>
      </c>
      <c r="AV145" s="15" t="s">
        <v>172</v>
      </c>
      <c r="AW145" s="15" t="s">
        <v>32</v>
      </c>
      <c r="AX145" s="15" t="s">
        <v>81</v>
      </c>
      <c r="AY145" s="293" t="s">
        <v>166</v>
      </c>
    </row>
    <row r="146" s="2" customFormat="1" ht="16.5" customHeight="1">
      <c r="A146" s="39"/>
      <c r="B146" s="40"/>
      <c r="C146" s="247" t="s">
        <v>207</v>
      </c>
      <c r="D146" s="247" t="s">
        <v>168</v>
      </c>
      <c r="E146" s="248" t="s">
        <v>1113</v>
      </c>
      <c r="F146" s="249" t="s">
        <v>1114</v>
      </c>
      <c r="G146" s="250" t="s">
        <v>233</v>
      </c>
      <c r="H146" s="251">
        <v>11</v>
      </c>
      <c r="I146" s="252"/>
      <c r="J146" s="253">
        <f>ROUND(I146*H146,2)</f>
        <v>0</v>
      </c>
      <c r="K146" s="254"/>
      <c r="L146" s="45"/>
      <c r="M146" s="255" t="s">
        <v>1</v>
      </c>
      <c r="N146" s="256" t="s">
        <v>42</v>
      </c>
      <c r="O146" s="92"/>
      <c r="P146" s="257">
        <f>O146*H146</f>
        <v>0</v>
      </c>
      <c r="Q146" s="257">
        <v>0</v>
      </c>
      <c r="R146" s="257">
        <f>Q146*H146</f>
        <v>0</v>
      </c>
      <c r="S146" s="257">
        <v>0</v>
      </c>
      <c r="T146" s="25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9" t="s">
        <v>304</v>
      </c>
      <c r="AT146" s="259" t="s">
        <v>168</v>
      </c>
      <c r="AU146" s="259" t="s">
        <v>85</v>
      </c>
      <c r="AY146" s="18" t="s">
        <v>166</v>
      </c>
      <c r="BE146" s="260">
        <f>IF(N146="základní",J146,0)</f>
        <v>0</v>
      </c>
      <c r="BF146" s="260">
        <f>IF(N146="snížená",J146,0)</f>
        <v>0</v>
      </c>
      <c r="BG146" s="260">
        <f>IF(N146="zákl. přenesená",J146,0)</f>
        <v>0</v>
      </c>
      <c r="BH146" s="260">
        <f>IF(N146="sníž. přenesená",J146,0)</f>
        <v>0</v>
      </c>
      <c r="BI146" s="260">
        <f>IF(N146="nulová",J146,0)</f>
        <v>0</v>
      </c>
      <c r="BJ146" s="18" t="s">
        <v>81</v>
      </c>
      <c r="BK146" s="260">
        <f>ROUND(I146*H146,2)</f>
        <v>0</v>
      </c>
      <c r="BL146" s="18" t="s">
        <v>304</v>
      </c>
      <c r="BM146" s="259" t="s">
        <v>1115</v>
      </c>
    </row>
    <row r="147" s="14" customFormat="1">
      <c r="A147" s="14"/>
      <c r="B147" s="272"/>
      <c r="C147" s="273"/>
      <c r="D147" s="263" t="s">
        <v>174</v>
      </c>
      <c r="E147" s="274" t="s">
        <v>1</v>
      </c>
      <c r="F147" s="275" t="s">
        <v>1116</v>
      </c>
      <c r="G147" s="273"/>
      <c r="H147" s="276">
        <v>11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82" t="s">
        <v>174</v>
      </c>
      <c r="AU147" s="282" t="s">
        <v>85</v>
      </c>
      <c r="AV147" s="14" t="s">
        <v>85</v>
      </c>
      <c r="AW147" s="14" t="s">
        <v>32</v>
      </c>
      <c r="AX147" s="14" t="s">
        <v>77</v>
      </c>
      <c r="AY147" s="282" t="s">
        <v>166</v>
      </c>
    </row>
    <row r="148" s="15" customFormat="1">
      <c r="A148" s="15"/>
      <c r="B148" s="283"/>
      <c r="C148" s="284"/>
      <c r="D148" s="263" t="s">
        <v>174</v>
      </c>
      <c r="E148" s="285" t="s">
        <v>1</v>
      </c>
      <c r="F148" s="286" t="s">
        <v>177</v>
      </c>
      <c r="G148" s="284"/>
      <c r="H148" s="287">
        <v>11</v>
      </c>
      <c r="I148" s="288"/>
      <c r="J148" s="284"/>
      <c r="K148" s="284"/>
      <c r="L148" s="289"/>
      <c r="M148" s="290"/>
      <c r="N148" s="291"/>
      <c r="O148" s="291"/>
      <c r="P148" s="291"/>
      <c r="Q148" s="291"/>
      <c r="R148" s="291"/>
      <c r="S148" s="291"/>
      <c r="T148" s="292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93" t="s">
        <v>174</v>
      </c>
      <c r="AU148" s="293" t="s">
        <v>85</v>
      </c>
      <c r="AV148" s="15" t="s">
        <v>172</v>
      </c>
      <c r="AW148" s="15" t="s">
        <v>32</v>
      </c>
      <c r="AX148" s="15" t="s">
        <v>81</v>
      </c>
      <c r="AY148" s="293" t="s">
        <v>166</v>
      </c>
    </row>
    <row r="149" s="2" customFormat="1" ht="16.5" customHeight="1">
      <c r="A149" s="39"/>
      <c r="B149" s="40"/>
      <c r="C149" s="247" t="s">
        <v>252</v>
      </c>
      <c r="D149" s="247" t="s">
        <v>168</v>
      </c>
      <c r="E149" s="248" t="s">
        <v>1117</v>
      </c>
      <c r="F149" s="249" t="s">
        <v>1118</v>
      </c>
      <c r="G149" s="250" t="s">
        <v>233</v>
      </c>
      <c r="H149" s="251">
        <v>5</v>
      </c>
      <c r="I149" s="252"/>
      <c r="J149" s="253">
        <f>ROUND(I149*H149,2)</f>
        <v>0</v>
      </c>
      <c r="K149" s="254"/>
      <c r="L149" s="45"/>
      <c r="M149" s="255" t="s">
        <v>1</v>
      </c>
      <c r="N149" s="256" t="s">
        <v>42</v>
      </c>
      <c r="O149" s="92"/>
      <c r="P149" s="257">
        <f>O149*H149</f>
        <v>0</v>
      </c>
      <c r="Q149" s="257">
        <v>0</v>
      </c>
      <c r="R149" s="257">
        <f>Q149*H149</f>
        <v>0</v>
      </c>
      <c r="S149" s="257">
        <v>0</v>
      </c>
      <c r="T149" s="25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9" t="s">
        <v>304</v>
      </c>
      <c r="AT149" s="259" t="s">
        <v>168</v>
      </c>
      <c r="AU149" s="259" t="s">
        <v>85</v>
      </c>
      <c r="AY149" s="18" t="s">
        <v>166</v>
      </c>
      <c r="BE149" s="260">
        <f>IF(N149="základní",J149,0)</f>
        <v>0</v>
      </c>
      <c r="BF149" s="260">
        <f>IF(N149="snížená",J149,0)</f>
        <v>0</v>
      </c>
      <c r="BG149" s="260">
        <f>IF(N149="zákl. přenesená",J149,0)</f>
        <v>0</v>
      </c>
      <c r="BH149" s="260">
        <f>IF(N149="sníž. přenesená",J149,0)</f>
        <v>0</v>
      </c>
      <c r="BI149" s="260">
        <f>IF(N149="nulová",J149,0)</f>
        <v>0</v>
      </c>
      <c r="BJ149" s="18" t="s">
        <v>81</v>
      </c>
      <c r="BK149" s="260">
        <f>ROUND(I149*H149,2)</f>
        <v>0</v>
      </c>
      <c r="BL149" s="18" t="s">
        <v>304</v>
      </c>
      <c r="BM149" s="259" t="s">
        <v>1119</v>
      </c>
    </row>
    <row r="150" s="2" customFormat="1" ht="16.5" customHeight="1">
      <c r="A150" s="39"/>
      <c r="B150" s="40"/>
      <c r="C150" s="247" t="s">
        <v>260</v>
      </c>
      <c r="D150" s="247" t="s">
        <v>168</v>
      </c>
      <c r="E150" s="248" t="s">
        <v>1120</v>
      </c>
      <c r="F150" s="249" t="s">
        <v>1121</v>
      </c>
      <c r="G150" s="250" t="s">
        <v>297</v>
      </c>
      <c r="H150" s="251">
        <v>9</v>
      </c>
      <c r="I150" s="252"/>
      <c r="J150" s="253">
        <f>ROUND(I150*H150,2)</f>
        <v>0</v>
      </c>
      <c r="K150" s="254"/>
      <c r="L150" s="45"/>
      <c r="M150" s="255" t="s">
        <v>1</v>
      </c>
      <c r="N150" s="256" t="s">
        <v>42</v>
      </c>
      <c r="O150" s="92"/>
      <c r="P150" s="257">
        <f>O150*H150</f>
        <v>0</v>
      </c>
      <c r="Q150" s="257">
        <v>0</v>
      </c>
      <c r="R150" s="257">
        <f>Q150*H150</f>
        <v>0</v>
      </c>
      <c r="S150" s="257">
        <v>0</v>
      </c>
      <c r="T150" s="25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9" t="s">
        <v>304</v>
      </c>
      <c r="AT150" s="259" t="s">
        <v>168</v>
      </c>
      <c r="AU150" s="259" t="s">
        <v>85</v>
      </c>
      <c r="AY150" s="18" t="s">
        <v>166</v>
      </c>
      <c r="BE150" s="260">
        <f>IF(N150="základní",J150,0)</f>
        <v>0</v>
      </c>
      <c r="BF150" s="260">
        <f>IF(N150="snížená",J150,0)</f>
        <v>0</v>
      </c>
      <c r="BG150" s="260">
        <f>IF(N150="zákl. přenesená",J150,0)</f>
        <v>0</v>
      </c>
      <c r="BH150" s="260">
        <f>IF(N150="sníž. přenesená",J150,0)</f>
        <v>0</v>
      </c>
      <c r="BI150" s="260">
        <f>IF(N150="nulová",J150,0)</f>
        <v>0</v>
      </c>
      <c r="BJ150" s="18" t="s">
        <v>81</v>
      </c>
      <c r="BK150" s="260">
        <f>ROUND(I150*H150,2)</f>
        <v>0</v>
      </c>
      <c r="BL150" s="18" t="s">
        <v>304</v>
      </c>
      <c r="BM150" s="259" t="s">
        <v>1122</v>
      </c>
    </row>
    <row r="151" s="14" customFormat="1">
      <c r="A151" s="14"/>
      <c r="B151" s="272"/>
      <c r="C151" s="273"/>
      <c r="D151" s="263" t="s">
        <v>174</v>
      </c>
      <c r="E151" s="274" t="s">
        <v>1</v>
      </c>
      <c r="F151" s="275" t="s">
        <v>260</v>
      </c>
      <c r="G151" s="273"/>
      <c r="H151" s="276">
        <v>9</v>
      </c>
      <c r="I151" s="277"/>
      <c r="J151" s="273"/>
      <c r="K151" s="273"/>
      <c r="L151" s="278"/>
      <c r="M151" s="279"/>
      <c r="N151" s="280"/>
      <c r="O151" s="280"/>
      <c r="P151" s="280"/>
      <c r="Q151" s="280"/>
      <c r="R151" s="280"/>
      <c r="S151" s="280"/>
      <c r="T151" s="28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82" t="s">
        <v>174</v>
      </c>
      <c r="AU151" s="282" t="s">
        <v>85</v>
      </c>
      <c r="AV151" s="14" t="s">
        <v>85</v>
      </c>
      <c r="AW151" s="14" t="s">
        <v>32</v>
      </c>
      <c r="AX151" s="14" t="s">
        <v>77</v>
      </c>
      <c r="AY151" s="282" t="s">
        <v>166</v>
      </c>
    </row>
    <row r="152" s="13" customFormat="1">
      <c r="A152" s="13"/>
      <c r="B152" s="261"/>
      <c r="C152" s="262"/>
      <c r="D152" s="263" t="s">
        <v>174</v>
      </c>
      <c r="E152" s="264" t="s">
        <v>1</v>
      </c>
      <c r="F152" s="265" t="s">
        <v>1123</v>
      </c>
      <c r="G152" s="262"/>
      <c r="H152" s="264" t="s">
        <v>1</v>
      </c>
      <c r="I152" s="266"/>
      <c r="J152" s="262"/>
      <c r="K152" s="262"/>
      <c r="L152" s="267"/>
      <c r="M152" s="268"/>
      <c r="N152" s="269"/>
      <c r="O152" s="269"/>
      <c r="P152" s="269"/>
      <c r="Q152" s="269"/>
      <c r="R152" s="269"/>
      <c r="S152" s="269"/>
      <c r="T152" s="27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1" t="s">
        <v>174</v>
      </c>
      <c r="AU152" s="271" t="s">
        <v>85</v>
      </c>
      <c r="AV152" s="13" t="s">
        <v>81</v>
      </c>
      <c r="AW152" s="13" t="s">
        <v>32</v>
      </c>
      <c r="AX152" s="13" t="s">
        <v>77</v>
      </c>
      <c r="AY152" s="271" t="s">
        <v>166</v>
      </c>
    </row>
    <row r="153" s="15" customFormat="1">
      <c r="A153" s="15"/>
      <c r="B153" s="283"/>
      <c r="C153" s="284"/>
      <c r="D153" s="263" t="s">
        <v>174</v>
      </c>
      <c r="E153" s="285" t="s">
        <v>1</v>
      </c>
      <c r="F153" s="286" t="s">
        <v>177</v>
      </c>
      <c r="G153" s="284"/>
      <c r="H153" s="287">
        <v>9</v>
      </c>
      <c r="I153" s="288"/>
      <c r="J153" s="284"/>
      <c r="K153" s="284"/>
      <c r="L153" s="289"/>
      <c r="M153" s="290"/>
      <c r="N153" s="291"/>
      <c r="O153" s="291"/>
      <c r="P153" s="291"/>
      <c r="Q153" s="291"/>
      <c r="R153" s="291"/>
      <c r="S153" s="291"/>
      <c r="T153" s="292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93" t="s">
        <v>174</v>
      </c>
      <c r="AU153" s="293" t="s">
        <v>85</v>
      </c>
      <c r="AV153" s="15" t="s">
        <v>172</v>
      </c>
      <c r="AW153" s="15" t="s">
        <v>32</v>
      </c>
      <c r="AX153" s="15" t="s">
        <v>81</v>
      </c>
      <c r="AY153" s="293" t="s">
        <v>166</v>
      </c>
    </row>
    <row r="154" s="2" customFormat="1" ht="16.5" customHeight="1">
      <c r="A154" s="39"/>
      <c r="B154" s="40"/>
      <c r="C154" s="247" t="s">
        <v>266</v>
      </c>
      <c r="D154" s="247" t="s">
        <v>168</v>
      </c>
      <c r="E154" s="248" t="s">
        <v>1124</v>
      </c>
      <c r="F154" s="249" t="s">
        <v>1125</v>
      </c>
      <c r="G154" s="250" t="s">
        <v>297</v>
      </c>
      <c r="H154" s="251">
        <v>1</v>
      </c>
      <c r="I154" s="252"/>
      <c r="J154" s="253">
        <f>ROUND(I154*H154,2)</f>
        <v>0</v>
      </c>
      <c r="K154" s="254"/>
      <c r="L154" s="45"/>
      <c r="M154" s="255" t="s">
        <v>1</v>
      </c>
      <c r="N154" s="256" t="s">
        <v>42</v>
      </c>
      <c r="O154" s="92"/>
      <c r="P154" s="257">
        <f>O154*H154</f>
        <v>0</v>
      </c>
      <c r="Q154" s="257">
        <v>0</v>
      </c>
      <c r="R154" s="257">
        <f>Q154*H154</f>
        <v>0</v>
      </c>
      <c r="S154" s="257">
        <v>0</v>
      </c>
      <c r="T154" s="25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9" t="s">
        <v>304</v>
      </c>
      <c r="AT154" s="259" t="s">
        <v>168</v>
      </c>
      <c r="AU154" s="259" t="s">
        <v>85</v>
      </c>
      <c r="AY154" s="18" t="s">
        <v>166</v>
      </c>
      <c r="BE154" s="260">
        <f>IF(N154="základní",J154,0)</f>
        <v>0</v>
      </c>
      <c r="BF154" s="260">
        <f>IF(N154="snížená",J154,0)</f>
        <v>0</v>
      </c>
      <c r="BG154" s="260">
        <f>IF(N154="zákl. přenesená",J154,0)</f>
        <v>0</v>
      </c>
      <c r="BH154" s="260">
        <f>IF(N154="sníž. přenesená",J154,0)</f>
        <v>0</v>
      </c>
      <c r="BI154" s="260">
        <f>IF(N154="nulová",J154,0)</f>
        <v>0</v>
      </c>
      <c r="BJ154" s="18" t="s">
        <v>81</v>
      </c>
      <c r="BK154" s="260">
        <f>ROUND(I154*H154,2)</f>
        <v>0</v>
      </c>
      <c r="BL154" s="18" t="s">
        <v>304</v>
      </c>
      <c r="BM154" s="259" t="s">
        <v>1126</v>
      </c>
    </row>
    <row r="155" s="2" customFormat="1" ht="16.5" customHeight="1">
      <c r="A155" s="39"/>
      <c r="B155" s="40"/>
      <c r="C155" s="247" t="s">
        <v>278</v>
      </c>
      <c r="D155" s="247" t="s">
        <v>168</v>
      </c>
      <c r="E155" s="248" t="s">
        <v>1127</v>
      </c>
      <c r="F155" s="249" t="s">
        <v>1128</v>
      </c>
      <c r="G155" s="250" t="s">
        <v>297</v>
      </c>
      <c r="H155" s="251">
        <v>1</v>
      </c>
      <c r="I155" s="252"/>
      <c r="J155" s="253">
        <f>ROUND(I155*H155,2)</f>
        <v>0</v>
      </c>
      <c r="K155" s="254"/>
      <c r="L155" s="45"/>
      <c r="M155" s="255" t="s">
        <v>1</v>
      </c>
      <c r="N155" s="256" t="s">
        <v>42</v>
      </c>
      <c r="O155" s="92"/>
      <c r="P155" s="257">
        <f>O155*H155</f>
        <v>0</v>
      </c>
      <c r="Q155" s="257">
        <v>0</v>
      </c>
      <c r="R155" s="257">
        <f>Q155*H155</f>
        <v>0</v>
      </c>
      <c r="S155" s="257">
        <v>0</v>
      </c>
      <c r="T155" s="25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9" t="s">
        <v>304</v>
      </c>
      <c r="AT155" s="259" t="s">
        <v>168</v>
      </c>
      <c r="AU155" s="259" t="s">
        <v>85</v>
      </c>
      <c r="AY155" s="18" t="s">
        <v>166</v>
      </c>
      <c r="BE155" s="260">
        <f>IF(N155="základní",J155,0)</f>
        <v>0</v>
      </c>
      <c r="BF155" s="260">
        <f>IF(N155="snížená",J155,0)</f>
        <v>0</v>
      </c>
      <c r="BG155" s="260">
        <f>IF(N155="zákl. přenesená",J155,0)</f>
        <v>0</v>
      </c>
      <c r="BH155" s="260">
        <f>IF(N155="sníž. přenesená",J155,0)</f>
        <v>0</v>
      </c>
      <c r="BI155" s="260">
        <f>IF(N155="nulová",J155,0)</f>
        <v>0</v>
      </c>
      <c r="BJ155" s="18" t="s">
        <v>81</v>
      </c>
      <c r="BK155" s="260">
        <f>ROUND(I155*H155,2)</f>
        <v>0</v>
      </c>
      <c r="BL155" s="18" t="s">
        <v>304</v>
      </c>
      <c r="BM155" s="259" t="s">
        <v>1129</v>
      </c>
    </row>
    <row r="156" s="2" customFormat="1" ht="21.75" customHeight="1">
      <c r="A156" s="39"/>
      <c r="B156" s="40"/>
      <c r="C156" s="247" t="s">
        <v>285</v>
      </c>
      <c r="D156" s="247" t="s">
        <v>168</v>
      </c>
      <c r="E156" s="248" t="s">
        <v>1130</v>
      </c>
      <c r="F156" s="249" t="s">
        <v>1131</v>
      </c>
      <c r="G156" s="250" t="s">
        <v>297</v>
      </c>
      <c r="H156" s="251">
        <v>1</v>
      </c>
      <c r="I156" s="252"/>
      <c r="J156" s="253">
        <f>ROUND(I156*H156,2)</f>
        <v>0</v>
      </c>
      <c r="K156" s="254"/>
      <c r="L156" s="45"/>
      <c r="M156" s="255" t="s">
        <v>1</v>
      </c>
      <c r="N156" s="256" t="s">
        <v>42</v>
      </c>
      <c r="O156" s="92"/>
      <c r="P156" s="257">
        <f>O156*H156</f>
        <v>0</v>
      </c>
      <c r="Q156" s="257">
        <v>0</v>
      </c>
      <c r="R156" s="257">
        <f>Q156*H156</f>
        <v>0</v>
      </c>
      <c r="S156" s="257">
        <v>0</v>
      </c>
      <c r="T156" s="25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9" t="s">
        <v>304</v>
      </c>
      <c r="AT156" s="259" t="s">
        <v>168</v>
      </c>
      <c r="AU156" s="259" t="s">
        <v>85</v>
      </c>
      <c r="AY156" s="18" t="s">
        <v>166</v>
      </c>
      <c r="BE156" s="260">
        <f>IF(N156="základní",J156,0)</f>
        <v>0</v>
      </c>
      <c r="BF156" s="260">
        <f>IF(N156="snížená",J156,0)</f>
        <v>0</v>
      </c>
      <c r="BG156" s="260">
        <f>IF(N156="zákl. přenesená",J156,0)</f>
        <v>0</v>
      </c>
      <c r="BH156" s="260">
        <f>IF(N156="sníž. přenesená",J156,0)</f>
        <v>0</v>
      </c>
      <c r="BI156" s="260">
        <f>IF(N156="nulová",J156,0)</f>
        <v>0</v>
      </c>
      <c r="BJ156" s="18" t="s">
        <v>81</v>
      </c>
      <c r="BK156" s="260">
        <f>ROUND(I156*H156,2)</f>
        <v>0</v>
      </c>
      <c r="BL156" s="18" t="s">
        <v>304</v>
      </c>
      <c r="BM156" s="259" t="s">
        <v>1132</v>
      </c>
    </row>
    <row r="157" s="2" customFormat="1" ht="16.5" customHeight="1">
      <c r="A157" s="39"/>
      <c r="B157" s="40"/>
      <c r="C157" s="247" t="s">
        <v>294</v>
      </c>
      <c r="D157" s="247" t="s">
        <v>168</v>
      </c>
      <c r="E157" s="248" t="s">
        <v>1133</v>
      </c>
      <c r="F157" s="249" t="s">
        <v>1134</v>
      </c>
      <c r="G157" s="250" t="s">
        <v>233</v>
      </c>
      <c r="H157" s="251">
        <v>102</v>
      </c>
      <c r="I157" s="252"/>
      <c r="J157" s="253">
        <f>ROUND(I157*H157,2)</f>
        <v>0</v>
      </c>
      <c r="K157" s="254"/>
      <c r="L157" s="45"/>
      <c r="M157" s="255" t="s">
        <v>1</v>
      </c>
      <c r="N157" s="256" t="s">
        <v>42</v>
      </c>
      <c r="O157" s="92"/>
      <c r="P157" s="257">
        <f>O157*H157</f>
        <v>0</v>
      </c>
      <c r="Q157" s="257">
        <v>0</v>
      </c>
      <c r="R157" s="257">
        <f>Q157*H157</f>
        <v>0</v>
      </c>
      <c r="S157" s="257">
        <v>0</v>
      </c>
      <c r="T157" s="25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9" t="s">
        <v>304</v>
      </c>
      <c r="AT157" s="259" t="s">
        <v>168</v>
      </c>
      <c r="AU157" s="259" t="s">
        <v>85</v>
      </c>
      <c r="AY157" s="18" t="s">
        <v>166</v>
      </c>
      <c r="BE157" s="260">
        <f>IF(N157="základní",J157,0)</f>
        <v>0</v>
      </c>
      <c r="BF157" s="260">
        <f>IF(N157="snížená",J157,0)</f>
        <v>0</v>
      </c>
      <c r="BG157" s="260">
        <f>IF(N157="zákl. přenesená",J157,0)</f>
        <v>0</v>
      </c>
      <c r="BH157" s="260">
        <f>IF(N157="sníž. přenesená",J157,0)</f>
        <v>0</v>
      </c>
      <c r="BI157" s="260">
        <f>IF(N157="nulová",J157,0)</f>
        <v>0</v>
      </c>
      <c r="BJ157" s="18" t="s">
        <v>81</v>
      </c>
      <c r="BK157" s="260">
        <f>ROUND(I157*H157,2)</f>
        <v>0</v>
      </c>
      <c r="BL157" s="18" t="s">
        <v>304</v>
      </c>
      <c r="BM157" s="259" t="s">
        <v>1135</v>
      </c>
    </row>
    <row r="158" s="14" customFormat="1">
      <c r="A158" s="14"/>
      <c r="B158" s="272"/>
      <c r="C158" s="273"/>
      <c r="D158" s="263" t="s">
        <v>174</v>
      </c>
      <c r="E158" s="274" t="s">
        <v>1</v>
      </c>
      <c r="F158" s="275" t="s">
        <v>1136</v>
      </c>
      <c r="G158" s="273"/>
      <c r="H158" s="276">
        <v>102</v>
      </c>
      <c r="I158" s="277"/>
      <c r="J158" s="273"/>
      <c r="K158" s="273"/>
      <c r="L158" s="278"/>
      <c r="M158" s="279"/>
      <c r="N158" s="280"/>
      <c r="O158" s="280"/>
      <c r="P158" s="280"/>
      <c r="Q158" s="280"/>
      <c r="R158" s="280"/>
      <c r="S158" s="280"/>
      <c r="T158" s="281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82" t="s">
        <v>174</v>
      </c>
      <c r="AU158" s="282" t="s">
        <v>85</v>
      </c>
      <c r="AV158" s="14" t="s">
        <v>85</v>
      </c>
      <c r="AW158" s="14" t="s">
        <v>32</v>
      </c>
      <c r="AX158" s="14" t="s">
        <v>77</v>
      </c>
      <c r="AY158" s="282" t="s">
        <v>166</v>
      </c>
    </row>
    <row r="159" s="15" customFormat="1">
      <c r="A159" s="15"/>
      <c r="B159" s="283"/>
      <c r="C159" s="284"/>
      <c r="D159" s="263" t="s">
        <v>174</v>
      </c>
      <c r="E159" s="285" t="s">
        <v>1</v>
      </c>
      <c r="F159" s="286" t="s">
        <v>177</v>
      </c>
      <c r="G159" s="284"/>
      <c r="H159" s="287">
        <v>102</v>
      </c>
      <c r="I159" s="288"/>
      <c r="J159" s="284"/>
      <c r="K159" s="284"/>
      <c r="L159" s="289"/>
      <c r="M159" s="290"/>
      <c r="N159" s="291"/>
      <c r="O159" s="291"/>
      <c r="P159" s="291"/>
      <c r="Q159" s="291"/>
      <c r="R159" s="291"/>
      <c r="S159" s="291"/>
      <c r="T159" s="292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93" t="s">
        <v>174</v>
      </c>
      <c r="AU159" s="293" t="s">
        <v>85</v>
      </c>
      <c r="AV159" s="15" t="s">
        <v>172</v>
      </c>
      <c r="AW159" s="15" t="s">
        <v>32</v>
      </c>
      <c r="AX159" s="15" t="s">
        <v>81</v>
      </c>
      <c r="AY159" s="293" t="s">
        <v>166</v>
      </c>
    </row>
    <row r="160" s="2" customFormat="1" ht="16.5" customHeight="1">
      <c r="A160" s="39"/>
      <c r="B160" s="40"/>
      <c r="C160" s="247" t="s">
        <v>8</v>
      </c>
      <c r="D160" s="247" t="s">
        <v>168</v>
      </c>
      <c r="E160" s="248" t="s">
        <v>1137</v>
      </c>
      <c r="F160" s="249" t="s">
        <v>1138</v>
      </c>
      <c r="G160" s="250" t="s">
        <v>1095</v>
      </c>
      <c r="H160" s="251">
        <v>1</v>
      </c>
      <c r="I160" s="252"/>
      <c r="J160" s="253">
        <f>ROUND(I160*H160,2)</f>
        <v>0</v>
      </c>
      <c r="K160" s="254"/>
      <c r="L160" s="45"/>
      <c r="M160" s="255" t="s">
        <v>1</v>
      </c>
      <c r="N160" s="256" t="s">
        <v>42</v>
      </c>
      <c r="O160" s="92"/>
      <c r="P160" s="257">
        <f>O160*H160</f>
        <v>0</v>
      </c>
      <c r="Q160" s="257">
        <v>0</v>
      </c>
      <c r="R160" s="257">
        <f>Q160*H160</f>
        <v>0</v>
      </c>
      <c r="S160" s="257">
        <v>0</v>
      </c>
      <c r="T160" s="25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9" t="s">
        <v>304</v>
      </c>
      <c r="AT160" s="259" t="s">
        <v>168</v>
      </c>
      <c r="AU160" s="259" t="s">
        <v>85</v>
      </c>
      <c r="AY160" s="18" t="s">
        <v>166</v>
      </c>
      <c r="BE160" s="260">
        <f>IF(N160="základní",J160,0)</f>
        <v>0</v>
      </c>
      <c r="BF160" s="260">
        <f>IF(N160="snížená",J160,0)</f>
        <v>0</v>
      </c>
      <c r="BG160" s="260">
        <f>IF(N160="zákl. přenesená",J160,0)</f>
        <v>0</v>
      </c>
      <c r="BH160" s="260">
        <f>IF(N160="sníž. přenesená",J160,0)</f>
        <v>0</v>
      </c>
      <c r="BI160" s="260">
        <f>IF(N160="nulová",J160,0)</f>
        <v>0</v>
      </c>
      <c r="BJ160" s="18" t="s">
        <v>81</v>
      </c>
      <c r="BK160" s="260">
        <f>ROUND(I160*H160,2)</f>
        <v>0</v>
      </c>
      <c r="BL160" s="18" t="s">
        <v>304</v>
      </c>
      <c r="BM160" s="259" t="s">
        <v>1139</v>
      </c>
    </row>
    <row r="161" s="2" customFormat="1" ht="21.75" customHeight="1">
      <c r="A161" s="39"/>
      <c r="B161" s="40"/>
      <c r="C161" s="247" t="s">
        <v>304</v>
      </c>
      <c r="D161" s="247" t="s">
        <v>168</v>
      </c>
      <c r="E161" s="248" t="s">
        <v>1140</v>
      </c>
      <c r="F161" s="249" t="s">
        <v>1141</v>
      </c>
      <c r="G161" s="250" t="s">
        <v>200</v>
      </c>
      <c r="H161" s="251">
        <v>0.28899999999999998</v>
      </c>
      <c r="I161" s="252"/>
      <c r="J161" s="253">
        <f>ROUND(I161*H161,2)</f>
        <v>0</v>
      </c>
      <c r="K161" s="254"/>
      <c r="L161" s="45"/>
      <c r="M161" s="255" t="s">
        <v>1</v>
      </c>
      <c r="N161" s="256" t="s">
        <v>42</v>
      </c>
      <c r="O161" s="92"/>
      <c r="P161" s="257">
        <f>O161*H161</f>
        <v>0</v>
      </c>
      <c r="Q161" s="257">
        <v>0</v>
      </c>
      <c r="R161" s="257">
        <f>Q161*H161</f>
        <v>0</v>
      </c>
      <c r="S161" s="257">
        <v>0</v>
      </c>
      <c r="T161" s="25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9" t="s">
        <v>304</v>
      </c>
      <c r="AT161" s="259" t="s">
        <v>168</v>
      </c>
      <c r="AU161" s="259" t="s">
        <v>85</v>
      </c>
      <c r="AY161" s="18" t="s">
        <v>166</v>
      </c>
      <c r="BE161" s="260">
        <f>IF(N161="základní",J161,0)</f>
        <v>0</v>
      </c>
      <c r="BF161" s="260">
        <f>IF(N161="snížená",J161,0)</f>
        <v>0</v>
      </c>
      <c r="BG161" s="260">
        <f>IF(N161="zákl. přenesená",J161,0)</f>
        <v>0</v>
      </c>
      <c r="BH161" s="260">
        <f>IF(N161="sníž. přenesená",J161,0)</f>
        <v>0</v>
      </c>
      <c r="BI161" s="260">
        <f>IF(N161="nulová",J161,0)</f>
        <v>0</v>
      </c>
      <c r="BJ161" s="18" t="s">
        <v>81</v>
      </c>
      <c r="BK161" s="260">
        <f>ROUND(I161*H161,2)</f>
        <v>0</v>
      </c>
      <c r="BL161" s="18" t="s">
        <v>304</v>
      </c>
      <c r="BM161" s="259" t="s">
        <v>1142</v>
      </c>
    </row>
    <row r="162" s="12" customFormat="1" ht="22.8" customHeight="1">
      <c r="A162" s="12"/>
      <c r="B162" s="231"/>
      <c r="C162" s="232"/>
      <c r="D162" s="233" t="s">
        <v>76</v>
      </c>
      <c r="E162" s="245" t="s">
        <v>1143</v>
      </c>
      <c r="F162" s="245" t="s">
        <v>1144</v>
      </c>
      <c r="G162" s="232"/>
      <c r="H162" s="232"/>
      <c r="I162" s="235"/>
      <c r="J162" s="246">
        <f>BK162</f>
        <v>0</v>
      </c>
      <c r="K162" s="232"/>
      <c r="L162" s="237"/>
      <c r="M162" s="238"/>
      <c r="N162" s="239"/>
      <c r="O162" s="239"/>
      <c r="P162" s="240">
        <f>SUM(P163:P193)</f>
        <v>0</v>
      </c>
      <c r="Q162" s="239"/>
      <c r="R162" s="240">
        <f>SUM(R163:R193)</f>
        <v>0</v>
      </c>
      <c r="S162" s="239"/>
      <c r="T162" s="241">
        <f>SUM(T163:T193)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42" t="s">
        <v>85</v>
      </c>
      <c r="AT162" s="243" t="s">
        <v>76</v>
      </c>
      <c r="AU162" s="243" t="s">
        <v>81</v>
      </c>
      <c r="AY162" s="242" t="s">
        <v>166</v>
      </c>
      <c r="BK162" s="244">
        <f>SUM(BK163:BK193)</f>
        <v>0</v>
      </c>
    </row>
    <row r="163" s="2" customFormat="1" ht="16.5" customHeight="1">
      <c r="A163" s="39"/>
      <c r="B163" s="40"/>
      <c r="C163" s="247" t="s">
        <v>309</v>
      </c>
      <c r="D163" s="247" t="s">
        <v>168</v>
      </c>
      <c r="E163" s="248" t="s">
        <v>1145</v>
      </c>
      <c r="F163" s="249" t="s">
        <v>1146</v>
      </c>
      <c r="G163" s="250" t="s">
        <v>1091</v>
      </c>
      <c r="H163" s="251">
        <v>2</v>
      </c>
      <c r="I163" s="252"/>
      <c r="J163" s="253">
        <f>ROUND(I163*H163,2)</f>
        <v>0</v>
      </c>
      <c r="K163" s="254"/>
      <c r="L163" s="45"/>
      <c r="M163" s="255" t="s">
        <v>1</v>
      </c>
      <c r="N163" s="256" t="s">
        <v>42</v>
      </c>
      <c r="O163" s="92"/>
      <c r="P163" s="257">
        <f>O163*H163</f>
        <v>0</v>
      </c>
      <c r="Q163" s="257">
        <v>0</v>
      </c>
      <c r="R163" s="257">
        <f>Q163*H163</f>
        <v>0</v>
      </c>
      <c r="S163" s="257">
        <v>0</v>
      </c>
      <c r="T163" s="25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9" t="s">
        <v>304</v>
      </c>
      <c r="AT163" s="259" t="s">
        <v>168</v>
      </c>
      <c r="AU163" s="259" t="s">
        <v>85</v>
      </c>
      <c r="AY163" s="18" t="s">
        <v>166</v>
      </c>
      <c r="BE163" s="260">
        <f>IF(N163="základní",J163,0)</f>
        <v>0</v>
      </c>
      <c r="BF163" s="260">
        <f>IF(N163="snížená",J163,0)</f>
        <v>0</v>
      </c>
      <c r="BG163" s="260">
        <f>IF(N163="zákl. přenesená",J163,0)</f>
        <v>0</v>
      </c>
      <c r="BH163" s="260">
        <f>IF(N163="sníž. přenesená",J163,0)</f>
        <v>0</v>
      </c>
      <c r="BI163" s="260">
        <f>IF(N163="nulová",J163,0)</f>
        <v>0</v>
      </c>
      <c r="BJ163" s="18" t="s">
        <v>81</v>
      </c>
      <c r="BK163" s="260">
        <f>ROUND(I163*H163,2)</f>
        <v>0</v>
      </c>
      <c r="BL163" s="18" t="s">
        <v>304</v>
      </c>
      <c r="BM163" s="259" t="s">
        <v>1147</v>
      </c>
    </row>
    <row r="164" s="14" customFormat="1">
      <c r="A164" s="14"/>
      <c r="B164" s="272"/>
      <c r="C164" s="273"/>
      <c r="D164" s="263" t="s">
        <v>174</v>
      </c>
      <c r="E164" s="274" t="s">
        <v>1</v>
      </c>
      <c r="F164" s="275" t="s">
        <v>483</v>
      </c>
      <c r="G164" s="273"/>
      <c r="H164" s="276">
        <v>2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82" t="s">
        <v>174</v>
      </c>
      <c r="AU164" s="282" t="s">
        <v>85</v>
      </c>
      <c r="AV164" s="14" t="s">
        <v>85</v>
      </c>
      <c r="AW164" s="14" t="s">
        <v>32</v>
      </c>
      <c r="AX164" s="14" t="s">
        <v>77</v>
      </c>
      <c r="AY164" s="282" t="s">
        <v>166</v>
      </c>
    </row>
    <row r="165" s="15" customFormat="1">
      <c r="A165" s="15"/>
      <c r="B165" s="283"/>
      <c r="C165" s="284"/>
      <c r="D165" s="263" t="s">
        <v>174</v>
      </c>
      <c r="E165" s="285" t="s">
        <v>1</v>
      </c>
      <c r="F165" s="286" t="s">
        <v>177</v>
      </c>
      <c r="G165" s="284"/>
      <c r="H165" s="287">
        <v>2</v>
      </c>
      <c r="I165" s="288"/>
      <c r="J165" s="284"/>
      <c r="K165" s="284"/>
      <c r="L165" s="289"/>
      <c r="M165" s="290"/>
      <c r="N165" s="291"/>
      <c r="O165" s="291"/>
      <c r="P165" s="291"/>
      <c r="Q165" s="291"/>
      <c r="R165" s="291"/>
      <c r="S165" s="291"/>
      <c r="T165" s="292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93" t="s">
        <v>174</v>
      </c>
      <c r="AU165" s="293" t="s">
        <v>85</v>
      </c>
      <c r="AV165" s="15" t="s">
        <v>172</v>
      </c>
      <c r="AW165" s="15" t="s">
        <v>32</v>
      </c>
      <c r="AX165" s="15" t="s">
        <v>81</v>
      </c>
      <c r="AY165" s="293" t="s">
        <v>166</v>
      </c>
    </row>
    <row r="166" s="2" customFormat="1" ht="16.5" customHeight="1">
      <c r="A166" s="39"/>
      <c r="B166" s="40"/>
      <c r="C166" s="247" t="s">
        <v>313</v>
      </c>
      <c r="D166" s="247" t="s">
        <v>168</v>
      </c>
      <c r="E166" s="248" t="s">
        <v>1148</v>
      </c>
      <c r="F166" s="249" t="s">
        <v>1149</v>
      </c>
      <c r="G166" s="250" t="s">
        <v>297</v>
      </c>
      <c r="H166" s="251">
        <v>1</v>
      </c>
      <c r="I166" s="252"/>
      <c r="J166" s="253">
        <f>ROUND(I166*H166,2)</f>
        <v>0</v>
      </c>
      <c r="K166" s="254"/>
      <c r="L166" s="45"/>
      <c r="M166" s="255" t="s">
        <v>1</v>
      </c>
      <c r="N166" s="256" t="s">
        <v>42</v>
      </c>
      <c r="O166" s="92"/>
      <c r="P166" s="257">
        <f>O166*H166</f>
        <v>0</v>
      </c>
      <c r="Q166" s="257">
        <v>0</v>
      </c>
      <c r="R166" s="257">
        <f>Q166*H166</f>
        <v>0</v>
      </c>
      <c r="S166" s="257">
        <v>0</v>
      </c>
      <c r="T166" s="25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9" t="s">
        <v>304</v>
      </c>
      <c r="AT166" s="259" t="s">
        <v>168</v>
      </c>
      <c r="AU166" s="259" t="s">
        <v>85</v>
      </c>
      <c r="AY166" s="18" t="s">
        <v>166</v>
      </c>
      <c r="BE166" s="260">
        <f>IF(N166="základní",J166,0)</f>
        <v>0</v>
      </c>
      <c r="BF166" s="260">
        <f>IF(N166="snížená",J166,0)</f>
        <v>0</v>
      </c>
      <c r="BG166" s="260">
        <f>IF(N166="zákl. přenesená",J166,0)</f>
        <v>0</v>
      </c>
      <c r="BH166" s="260">
        <f>IF(N166="sníž. přenesená",J166,0)</f>
        <v>0</v>
      </c>
      <c r="BI166" s="260">
        <f>IF(N166="nulová",J166,0)</f>
        <v>0</v>
      </c>
      <c r="BJ166" s="18" t="s">
        <v>81</v>
      </c>
      <c r="BK166" s="260">
        <f>ROUND(I166*H166,2)</f>
        <v>0</v>
      </c>
      <c r="BL166" s="18" t="s">
        <v>304</v>
      </c>
      <c r="BM166" s="259" t="s">
        <v>1150</v>
      </c>
    </row>
    <row r="167" s="2" customFormat="1" ht="21.75" customHeight="1">
      <c r="A167" s="39"/>
      <c r="B167" s="40"/>
      <c r="C167" s="247" t="s">
        <v>327</v>
      </c>
      <c r="D167" s="247" t="s">
        <v>168</v>
      </c>
      <c r="E167" s="248" t="s">
        <v>1151</v>
      </c>
      <c r="F167" s="249" t="s">
        <v>1152</v>
      </c>
      <c r="G167" s="250" t="s">
        <v>233</v>
      </c>
      <c r="H167" s="251">
        <v>18</v>
      </c>
      <c r="I167" s="252"/>
      <c r="J167" s="253">
        <f>ROUND(I167*H167,2)</f>
        <v>0</v>
      </c>
      <c r="K167" s="254"/>
      <c r="L167" s="45"/>
      <c r="M167" s="255" t="s">
        <v>1</v>
      </c>
      <c r="N167" s="256" t="s">
        <v>42</v>
      </c>
      <c r="O167" s="92"/>
      <c r="P167" s="257">
        <f>O167*H167</f>
        <v>0</v>
      </c>
      <c r="Q167" s="257">
        <v>0</v>
      </c>
      <c r="R167" s="257">
        <f>Q167*H167</f>
        <v>0</v>
      </c>
      <c r="S167" s="257">
        <v>0</v>
      </c>
      <c r="T167" s="25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9" t="s">
        <v>304</v>
      </c>
      <c r="AT167" s="259" t="s">
        <v>168</v>
      </c>
      <c r="AU167" s="259" t="s">
        <v>85</v>
      </c>
      <c r="AY167" s="18" t="s">
        <v>166</v>
      </c>
      <c r="BE167" s="260">
        <f>IF(N167="základní",J167,0)</f>
        <v>0</v>
      </c>
      <c r="BF167" s="260">
        <f>IF(N167="snížená",J167,0)</f>
        <v>0</v>
      </c>
      <c r="BG167" s="260">
        <f>IF(N167="zákl. přenesená",J167,0)</f>
        <v>0</v>
      </c>
      <c r="BH167" s="260">
        <f>IF(N167="sníž. přenesená",J167,0)</f>
        <v>0</v>
      </c>
      <c r="BI167" s="260">
        <f>IF(N167="nulová",J167,0)</f>
        <v>0</v>
      </c>
      <c r="BJ167" s="18" t="s">
        <v>81</v>
      </c>
      <c r="BK167" s="260">
        <f>ROUND(I167*H167,2)</f>
        <v>0</v>
      </c>
      <c r="BL167" s="18" t="s">
        <v>304</v>
      </c>
      <c r="BM167" s="259" t="s">
        <v>1153</v>
      </c>
    </row>
    <row r="168" s="14" customFormat="1">
      <c r="A168" s="14"/>
      <c r="B168" s="272"/>
      <c r="C168" s="273"/>
      <c r="D168" s="263" t="s">
        <v>174</v>
      </c>
      <c r="E168" s="274" t="s">
        <v>1</v>
      </c>
      <c r="F168" s="275" t="s">
        <v>1154</v>
      </c>
      <c r="G168" s="273"/>
      <c r="H168" s="276">
        <v>18</v>
      </c>
      <c r="I168" s="277"/>
      <c r="J168" s="273"/>
      <c r="K168" s="273"/>
      <c r="L168" s="278"/>
      <c r="M168" s="279"/>
      <c r="N168" s="280"/>
      <c r="O168" s="280"/>
      <c r="P168" s="280"/>
      <c r="Q168" s="280"/>
      <c r="R168" s="280"/>
      <c r="S168" s="280"/>
      <c r="T168" s="28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82" t="s">
        <v>174</v>
      </c>
      <c r="AU168" s="282" t="s">
        <v>85</v>
      </c>
      <c r="AV168" s="14" t="s">
        <v>85</v>
      </c>
      <c r="AW168" s="14" t="s">
        <v>32</v>
      </c>
      <c r="AX168" s="14" t="s">
        <v>77</v>
      </c>
      <c r="AY168" s="282" t="s">
        <v>166</v>
      </c>
    </row>
    <row r="169" s="15" customFormat="1">
      <c r="A169" s="15"/>
      <c r="B169" s="283"/>
      <c r="C169" s="284"/>
      <c r="D169" s="263" t="s">
        <v>174</v>
      </c>
      <c r="E169" s="285" t="s">
        <v>1</v>
      </c>
      <c r="F169" s="286" t="s">
        <v>177</v>
      </c>
      <c r="G169" s="284"/>
      <c r="H169" s="287">
        <v>18</v>
      </c>
      <c r="I169" s="288"/>
      <c r="J169" s="284"/>
      <c r="K169" s="284"/>
      <c r="L169" s="289"/>
      <c r="M169" s="290"/>
      <c r="N169" s="291"/>
      <c r="O169" s="291"/>
      <c r="P169" s="291"/>
      <c r="Q169" s="291"/>
      <c r="R169" s="291"/>
      <c r="S169" s="291"/>
      <c r="T169" s="292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93" t="s">
        <v>174</v>
      </c>
      <c r="AU169" s="293" t="s">
        <v>85</v>
      </c>
      <c r="AV169" s="15" t="s">
        <v>172</v>
      </c>
      <c r="AW169" s="15" t="s">
        <v>32</v>
      </c>
      <c r="AX169" s="15" t="s">
        <v>81</v>
      </c>
      <c r="AY169" s="293" t="s">
        <v>166</v>
      </c>
    </row>
    <row r="170" s="2" customFormat="1" ht="21.75" customHeight="1">
      <c r="A170" s="39"/>
      <c r="B170" s="40"/>
      <c r="C170" s="247" t="s">
        <v>331</v>
      </c>
      <c r="D170" s="247" t="s">
        <v>168</v>
      </c>
      <c r="E170" s="248" t="s">
        <v>1155</v>
      </c>
      <c r="F170" s="249" t="s">
        <v>1156</v>
      </c>
      <c r="G170" s="250" t="s">
        <v>233</v>
      </c>
      <c r="H170" s="251">
        <v>22</v>
      </c>
      <c r="I170" s="252"/>
      <c r="J170" s="253">
        <f>ROUND(I170*H170,2)</f>
        <v>0</v>
      </c>
      <c r="K170" s="254"/>
      <c r="L170" s="45"/>
      <c r="M170" s="255" t="s">
        <v>1</v>
      </c>
      <c r="N170" s="256" t="s">
        <v>42</v>
      </c>
      <c r="O170" s="92"/>
      <c r="P170" s="257">
        <f>O170*H170</f>
        <v>0</v>
      </c>
      <c r="Q170" s="257">
        <v>0</v>
      </c>
      <c r="R170" s="257">
        <f>Q170*H170</f>
        <v>0</v>
      </c>
      <c r="S170" s="257">
        <v>0</v>
      </c>
      <c r="T170" s="25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9" t="s">
        <v>304</v>
      </c>
      <c r="AT170" s="259" t="s">
        <v>168</v>
      </c>
      <c r="AU170" s="259" t="s">
        <v>85</v>
      </c>
      <c r="AY170" s="18" t="s">
        <v>166</v>
      </c>
      <c r="BE170" s="260">
        <f>IF(N170="základní",J170,0)</f>
        <v>0</v>
      </c>
      <c r="BF170" s="260">
        <f>IF(N170="snížená",J170,0)</f>
        <v>0</v>
      </c>
      <c r="BG170" s="260">
        <f>IF(N170="zákl. přenesená",J170,0)</f>
        <v>0</v>
      </c>
      <c r="BH170" s="260">
        <f>IF(N170="sníž. přenesená",J170,0)</f>
        <v>0</v>
      </c>
      <c r="BI170" s="260">
        <f>IF(N170="nulová",J170,0)</f>
        <v>0</v>
      </c>
      <c r="BJ170" s="18" t="s">
        <v>81</v>
      </c>
      <c r="BK170" s="260">
        <f>ROUND(I170*H170,2)</f>
        <v>0</v>
      </c>
      <c r="BL170" s="18" t="s">
        <v>304</v>
      </c>
      <c r="BM170" s="259" t="s">
        <v>1157</v>
      </c>
    </row>
    <row r="171" s="14" customFormat="1">
      <c r="A171" s="14"/>
      <c r="B171" s="272"/>
      <c r="C171" s="273"/>
      <c r="D171" s="263" t="s">
        <v>174</v>
      </c>
      <c r="E171" s="274" t="s">
        <v>1</v>
      </c>
      <c r="F171" s="275" t="s">
        <v>1158</v>
      </c>
      <c r="G171" s="273"/>
      <c r="H171" s="276">
        <v>22</v>
      </c>
      <c r="I171" s="277"/>
      <c r="J171" s="273"/>
      <c r="K171" s="273"/>
      <c r="L171" s="278"/>
      <c r="M171" s="279"/>
      <c r="N171" s="280"/>
      <c r="O171" s="280"/>
      <c r="P171" s="280"/>
      <c r="Q171" s="280"/>
      <c r="R171" s="280"/>
      <c r="S171" s="280"/>
      <c r="T171" s="281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82" t="s">
        <v>174</v>
      </c>
      <c r="AU171" s="282" t="s">
        <v>85</v>
      </c>
      <c r="AV171" s="14" t="s">
        <v>85</v>
      </c>
      <c r="AW171" s="14" t="s">
        <v>32</v>
      </c>
      <c r="AX171" s="14" t="s">
        <v>77</v>
      </c>
      <c r="AY171" s="282" t="s">
        <v>166</v>
      </c>
    </row>
    <row r="172" s="15" customFormat="1">
      <c r="A172" s="15"/>
      <c r="B172" s="283"/>
      <c r="C172" s="284"/>
      <c r="D172" s="263" t="s">
        <v>174</v>
      </c>
      <c r="E172" s="285" t="s">
        <v>1</v>
      </c>
      <c r="F172" s="286" t="s">
        <v>177</v>
      </c>
      <c r="G172" s="284"/>
      <c r="H172" s="287">
        <v>22</v>
      </c>
      <c r="I172" s="288"/>
      <c r="J172" s="284"/>
      <c r="K172" s="284"/>
      <c r="L172" s="289"/>
      <c r="M172" s="290"/>
      <c r="N172" s="291"/>
      <c r="O172" s="291"/>
      <c r="P172" s="291"/>
      <c r="Q172" s="291"/>
      <c r="R172" s="291"/>
      <c r="S172" s="291"/>
      <c r="T172" s="292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93" t="s">
        <v>174</v>
      </c>
      <c r="AU172" s="293" t="s">
        <v>85</v>
      </c>
      <c r="AV172" s="15" t="s">
        <v>172</v>
      </c>
      <c r="AW172" s="15" t="s">
        <v>32</v>
      </c>
      <c r="AX172" s="15" t="s">
        <v>81</v>
      </c>
      <c r="AY172" s="293" t="s">
        <v>166</v>
      </c>
    </row>
    <row r="173" s="2" customFormat="1" ht="21.75" customHeight="1">
      <c r="A173" s="39"/>
      <c r="B173" s="40"/>
      <c r="C173" s="247" t="s">
        <v>7</v>
      </c>
      <c r="D173" s="247" t="s">
        <v>168</v>
      </c>
      <c r="E173" s="248" t="s">
        <v>1159</v>
      </c>
      <c r="F173" s="249" t="s">
        <v>1160</v>
      </c>
      <c r="G173" s="250" t="s">
        <v>233</v>
      </c>
      <c r="H173" s="251">
        <v>15</v>
      </c>
      <c r="I173" s="252"/>
      <c r="J173" s="253">
        <f>ROUND(I173*H173,2)</f>
        <v>0</v>
      </c>
      <c r="K173" s="254"/>
      <c r="L173" s="45"/>
      <c r="M173" s="255" t="s">
        <v>1</v>
      </c>
      <c r="N173" s="256" t="s">
        <v>42</v>
      </c>
      <c r="O173" s="92"/>
      <c r="P173" s="257">
        <f>O173*H173</f>
        <v>0</v>
      </c>
      <c r="Q173" s="257">
        <v>0</v>
      </c>
      <c r="R173" s="257">
        <f>Q173*H173</f>
        <v>0</v>
      </c>
      <c r="S173" s="257">
        <v>0</v>
      </c>
      <c r="T173" s="25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9" t="s">
        <v>304</v>
      </c>
      <c r="AT173" s="259" t="s">
        <v>168</v>
      </c>
      <c r="AU173" s="259" t="s">
        <v>85</v>
      </c>
      <c r="AY173" s="18" t="s">
        <v>166</v>
      </c>
      <c r="BE173" s="260">
        <f>IF(N173="základní",J173,0)</f>
        <v>0</v>
      </c>
      <c r="BF173" s="260">
        <f>IF(N173="snížená",J173,0)</f>
        <v>0</v>
      </c>
      <c r="BG173" s="260">
        <f>IF(N173="zákl. přenesená",J173,0)</f>
        <v>0</v>
      </c>
      <c r="BH173" s="260">
        <f>IF(N173="sníž. přenesená",J173,0)</f>
        <v>0</v>
      </c>
      <c r="BI173" s="260">
        <f>IF(N173="nulová",J173,0)</f>
        <v>0</v>
      </c>
      <c r="BJ173" s="18" t="s">
        <v>81</v>
      </c>
      <c r="BK173" s="260">
        <f>ROUND(I173*H173,2)</f>
        <v>0</v>
      </c>
      <c r="BL173" s="18" t="s">
        <v>304</v>
      </c>
      <c r="BM173" s="259" t="s">
        <v>1161</v>
      </c>
    </row>
    <row r="174" s="2" customFormat="1" ht="21.75" customHeight="1">
      <c r="A174" s="39"/>
      <c r="B174" s="40"/>
      <c r="C174" s="247" t="s">
        <v>338</v>
      </c>
      <c r="D174" s="247" t="s">
        <v>168</v>
      </c>
      <c r="E174" s="248" t="s">
        <v>1162</v>
      </c>
      <c r="F174" s="249" t="s">
        <v>1163</v>
      </c>
      <c r="G174" s="250" t="s">
        <v>233</v>
      </c>
      <c r="H174" s="251">
        <v>6</v>
      </c>
      <c r="I174" s="252"/>
      <c r="J174" s="253">
        <f>ROUND(I174*H174,2)</f>
        <v>0</v>
      </c>
      <c r="K174" s="254"/>
      <c r="L174" s="45"/>
      <c r="M174" s="255" t="s">
        <v>1</v>
      </c>
      <c r="N174" s="256" t="s">
        <v>42</v>
      </c>
      <c r="O174" s="92"/>
      <c r="P174" s="257">
        <f>O174*H174</f>
        <v>0</v>
      </c>
      <c r="Q174" s="257">
        <v>0</v>
      </c>
      <c r="R174" s="257">
        <f>Q174*H174</f>
        <v>0</v>
      </c>
      <c r="S174" s="257">
        <v>0</v>
      </c>
      <c r="T174" s="25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9" t="s">
        <v>304</v>
      </c>
      <c r="AT174" s="259" t="s">
        <v>168</v>
      </c>
      <c r="AU174" s="259" t="s">
        <v>85</v>
      </c>
      <c r="AY174" s="18" t="s">
        <v>166</v>
      </c>
      <c r="BE174" s="260">
        <f>IF(N174="základní",J174,0)</f>
        <v>0</v>
      </c>
      <c r="BF174" s="260">
        <f>IF(N174="snížená",J174,0)</f>
        <v>0</v>
      </c>
      <c r="BG174" s="260">
        <f>IF(N174="zákl. přenesená",J174,0)</f>
        <v>0</v>
      </c>
      <c r="BH174" s="260">
        <f>IF(N174="sníž. přenesená",J174,0)</f>
        <v>0</v>
      </c>
      <c r="BI174" s="260">
        <f>IF(N174="nulová",J174,0)</f>
        <v>0</v>
      </c>
      <c r="BJ174" s="18" t="s">
        <v>81</v>
      </c>
      <c r="BK174" s="260">
        <f>ROUND(I174*H174,2)</f>
        <v>0</v>
      </c>
      <c r="BL174" s="18" t="s">
        <v>304</v>
      </c>
      <c r="BM174" s="259" t="s">
        <v>1164</v>
      </c>
    </row>
    <row r="175" s="2" customFormat="1" ht="33" customHeight="1">
      <c r="A175" s="39"/>
      <c r="B175" s="40"/>
      <c r="C175" s="247" t="s">
        <v>342</v>
      </c>
      <c r="D175" s="247" t="s">
        <v>168</v>
      </c>
      <c r="E175" s="248" t="s">
        <v>1165</v>
      </c>
      <c r="F175" s="249" t="s">
        <v>1166</v>
      </c>
      <c r="G175" s="250" t="s">
        <v>233</v>
      </c>
      <c r="H175" s="251">
        <v>33</v>
      </c>
      <c r="I175" s="252"/>
      <c r="J175" s="253">
        <f>ROUND(I175*H175,2)</f>
        <v>0</v>
      </c>
      <c r="K175" s="254"/>
      <c r="L175" s="45"/>
      <c r="M175" s="255" t="s">
        <v>1</v>
      </c>
      <c r="N175" s="256" t="s">
        <v>42</v>
      </c>
      <c r="O175" s="92"/>
      <c r="P175" s="257">
        <f>O175*H175</f>
        <v>0</v>
      </c>
      <c r="Q175" s="257">
        <v>0</v>
      </c>
      <c r="R175" s="257">
        <f>Q175*H175</f>
        <v>0</v>
      </c>
      <c r="S175" s="257">
        <v>0</v>
      </c>
      <c r="T175" s="25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9" t="s">
        <v>304</v>
      </c>
      <c r="AT175" s="259" t="s">
        <v>168</v>
      </c>
      <c r="AU175" s="259" t="s">
        <v>85</v>
      </c>
      <c r="AY175" s="18" t="s">
        <v>166</v>
      </c>
      <c r="BE175" s="260">
        <f>IF(N175="základní",J175,0)</f>
        <v>0</v>
      </c>
      <c r="BF175" s="260">
        <f>IF(N175="snížená",J175,0)</f>
        <v>0</v>
      </c>
      <c r="BG175" s="260">
        <f>IF(N175="zákl. přenesená",J175,0)</f>
        <v>0</v>
      </c>
      <c r="BH175" s="260">
        <f>IF(N175="sníž. přenesená",J175,0)</f>
        <v>0</v>
      </c>
      <c r="BI175" s="260">
        <f>IF(N175="nulová",J175,0)</f>
        <v>0</v>
      </c>
      <c r="BJ175" s="18" t="s">
        <v>81</v>
      </c>
      <c r="BK175" s="260">
        <f>ROUND(I175*H175,2)</f>
        <v>0</v>
      </c>
      <c r="BL175" s="18" t="s">
        <v>304</v>
      </c>
      <c r="BM175" s="259" t="s">
        <v>1167</v>
      </c>
    </row>
    <row r="176" s="14" customFormat="1">
      <c r="A176" s="14"/>
      <c r="B176" s="272"/>
      <c r="C176" s="273"/>
      <c r="D176" s="263" t="s">
        <v>174</v>
      </c>
      <c r="E176" s="274" t="s">
        <v>1</v>
      </c>
      <c r="F176" s="275" t="s">
        <v>1168</v>
      </c>
      <c r="G176" s="273"/>
      <c r="H176" s="276">
        <v>33</v>
      </c>
      <c r="I176" s="277"/>
      <c r="J176" s="273"/>
      <c r="K176" s="273"/>
      <c r="L176" s="278"/>
      <c r="M176" s="279"/>
      <c r="N176" s="280"/>
      <c r="O176" s="280"/>
      <c r="P176" s="280"/>
      <c r="Q176" s="280"/>
      <c r="R176" s="280"/>
      <c r="S176" s="280"/>
      <c r="T176" s="281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82" t="s">
        <v>174</v>
      </c>
      <c r="AU176" s="282" t="s">
        <v>85</v>
      </c>
      <c r="AV176" s="14" t="s">
        <v>85</v>
      </c>
      <c r="AW176" s="14" t="s">
        <v>32</v>
      </c>
      <c r="AX176" s="14" t="s">
        <v>77</v>
      </c>
      <c r="AY176" s="282" t="s">
        <v>166</v>
      </c>
    </row>
    <row r="177" s="15" customFormat="1">
      <c r="A177" s="15"/>
      <c r="B177" s="283"/>
      <c r="C177" s="284"/>
      <c r="D177" s="263" t="s">
        <v>174</v>
      </c>
      <c r="E177" s="285" t="s">
        <v>1</v>
      </c>
      <c r="F177" s="286" t="s">
        <v>177</v>
      </c>
      <c r="G177" s="284"/>
      <c r="H177" s="287">
        <v>33</v>
      </c>
      <c r="I177" s="288"/>
      <c r="J177" s="284"/>
      <c r="K177" s="284"/>
      <c r="L177" s="289"/>
      <c r="M177" s="290"/>
      <c r="N177" s="291"/>
      <c r="O177" s="291"/>
      <c r="P177" s="291"/>
      <c r="Q177" s="291"/>
      <c r="R177" s="291"/>
      <c r="S177" s="291"/>
      <c r="T177" s="29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93" t="s">
        <v>174</v>
      </c>
      <c r="AU177" s="293" t="s">
        <v>85</v>
      </c>
      <c r="AV177" s="15" t="s">
        <v>172</v>
      </c>
      <c r="AW177" s="15" t="s">
        <v>32</v>
      </c>
      <c r="AX177" s="15" t="s">
        <v>81</v>
      </c>
      <c r="AY177" s="293" t="s">
        <v>166</v>
      </c>
    </row>
    <row r="178" s="2" customFormat="1" ht="33" customHeight="1">
      <c r="A178" s="39"/>
      <c r="B178" s="40"/>
      <c r="C178" s="247" t="s">
        <v>348</v>
      </c>
      <c r="D178" s="247" t="s">
        <v>168</v>
      </c>
      <c r="E178" s="248" t="s">
        <v>1169</v>
      </c>
      <c r="F178" s="249" t="s">
        <v>1170</v>
      </c>
      <c r="G178" s="250" t="s">
        <v>233</v>
      </c>
      <c r="H178" s="251">
        <v>28</v>
      </c>
      <c r="I178" s="252"/>
      <c r="J178" s="253">
        <f>ROUND(I178*H178,2)</f>
        <v>0</v>
      </c>
      <c r="K178" s="254"/>
      <c r="L178" s="45"/>
      <c r="M178" s="255" t="s">
        <v>1</v>
      </c>
      <c r="N178" s="256" t="s">
        <v>42</v>
      </c>
      <c r="O178" s="92"/>
      <c r="P178" s="257">
        <f>O178*H178</f>
        <v>0</v>
      </c>
      <c r="Q178" s="257">
        <v>0</v>
      </c>
      <c r="R178" s="257">
        <f>Q178*H178</f>
        <v>0</v>
      </c>
      <c r="S178" s="257">
        <v>0</v>
      </c>
      <c r="T178" s="25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9" t="s">
        <v>304</v>
      </c>
      <c r="AT178" s="259" t="s">
        <v>168</v>
      </c>
      <c r="AU178" s="259" t="s">
        <v>85</v>
      </c>
      <c r="AY178" s="18" t="s">
        <v>166</v>
      </c>
      <c r="BE178" s="260">
        <f>IF(N178="základní",J178,0)</f>
        <v>0</v>
      </c>
      <c r="BF178" s="260">
        <f>IF(N178="snížená",J178,0)</f>
        <v>0</v>
      </c>
      <c r="BG178" s="260">
        <f>IF(N178="zákl. přenesená",J178,0)</f>
        <v>0</v>
      </c>
      <c r="BH178" s="260">
        <f>IF(N178="sníž. přenesená",J178,0)</f>
        <v>0</v>
      </c>
      <c r="BI178" s="260">
        <f>IF(N178="nulová",J178,0)</f>
        <v>0</v>
      </c>
      <c r="BJ178" s="18" t="s">
        <v>81</v>
      </c>
      <c r="BK178" s="260">
        <f>ROUND(I178*H178,2)</f>
        <v>0</v>
      </c>
      <c r="BL178" s="18" t="s">
        <v>304</v>
      </c>
      <c r="BM178" s="259" t="s">
        <v>1171</v>
      </c>
    </row>
    <row r="179" s="14" customFormat="1">
      <c r="A179" s="14"/>
      <c r="B179" s="272"/>
      <c r="C179" s="273"/>
      <c r="D179" s="263" t="s">
        <v>174</v>
      </c>
      <c r="E179" s="274" t="s">
        <v>1</v>
      </c>
      <c r="F179" s="275" t="s">
        <v>1172</v>
      </c>
      <c r="G179" s="273"/>
      <c r="H179" s="276">
        <v>28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2" t="s">
        <v>174</v>
      </c>
      <c r="AU179" s="282" t="s">
        <v>85</v>
      </c>
      <c r="AV179" s="14" t="s">
        <v>85</v>
      </c>
      <c r="AW179" s="14" t="s">
        <v>32</v>
      </c>
      <c r="AX179" s="14" t="s">
        <v>77</v>
      </c>
      <c r="AY179" s="282" t="s">
        <v>166</v>
      </c>
    </row>
    <row r="180" s="15" customFormat="1">
      <c r="A180" s="15"/>
      <c r="B180" s="283"/>
      <c r="C180" s="284"/>
      <c r="D180" s="263" t="s">
        <v>174</v>
      </c>
      <c r="E180" s="285" t="s">
        <v>1</v>
      </c>
      <c r="F180" s="286" t="s">
        <v>177</v>
      </c>
      <c r="G180" s="284"/>
      <c r="H180" s="287">
        <v>28</v>
      </c>
      <c r="I180" s="288"/>
      <c r="J180" s="284"/>
      <c r="K180" s="284"/>
      <c r="L180" s="289"/>
      <c r="M180" s="290"/>
      <c r="N180" s="291"/>
      <c r="O180" s="291"/>
      <c r="P180" s="291"/>
      <c r="Q180" s="291"/>
      <c r="R180" s="291"/>
      <c r="S180" s="291"/>
      <c r="T180" s="292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93" t="s">
        <v>174</v>
      </c>
      <c r="AU180" s="293" t="s">
        <v>85</v>
      </c>
      <c r="AV180" s="15" t="s">
        <v>172</v>
      </c>
      <c r="AW180" s="15" t="s">
        <v>32</v>
      </c>
      <c r="AX180" s="15" t="s">
        <v>81</v>
      </c>
      <c r="AY180" s="293" t="s">
        <v>166</v>
      </c>
    </row>
    <row r="181" s="2" customFormat="1" ht="16.5" customHeight="1">
      <c r="A181" s="39"/>
      <c r="B181" s="40"/>
      <c r="C181" s="247" t="s">
        <v>354</v>
      </c>
      <c r="D181" s="247" t="s">
        <v>168</v>
      </c>
      <c r="E181" s="248" t="s">
        <v>1173</v>
      </c>
      <c r="F181" s="249" t="s">
        <v>1174</v>
      </c>
      <c r="G181" s="250" t="s">
        <v>297</v>
      </c>
      <c r="H181" s="251">
        <v>20</v>
      </c>
      <c r="I181" s="252"/>
      <c r="J181" s="253">
        <f>ROUND(I181*H181,2)</f>
        <v>0</v>
      </c>
      <c r="K181" s="254"/>
      <c r="L181" s="45"/>
      <c r="M181" s="255" t="s">
        <v>1</v>
      </c>
      <c r="N181" s="256" t="s">
        <v>42</v>
      </c>
      <c r="O181" s="92"/>
      <c r="P181" s="257">
        <f>O181*H181</f>
        <v>0</v>
      </c>
      <c r="Q181" s="257">
        <v>0</v>
      </c>
      <c r="R181" s="257">
        <f>Q181*H181</f>
        <v>0</v>
      </c>
      <c r="S181" s="257">
        <v>0</v>
      </c>
      <c r="T181" s="25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9" t="s">
        <v>304</v>
      </c>
      <c r="AT181" s="259" t="s">
        <v>168</v>
      </c>
      <c r="AU181" s="259" t="s">
        <v>85</v>
      </c>
      <c r="AY181" s="18" t="s">
        <v>166</v>
      </c>
      <c r="BE181" s="260">
        <f>IF(N181="základní",J181,0)</f>
        <v>0</v>
      </c>
      <c r="BF181" s="260">
        <f>IF(N181="snížená",J181,0)</f>
        <v>0</v>
      </c>
      <c r="BG181" s="260">
        <f>IF(N181="zákl. přenesená",J181,0)</f>
        <v>0</v>
      </c>
      <c r="BH181" s="260">
        <f>IF(N181="sníž. přenesená",J181,0)</f>
        <v>0</v>
      </c>
      <c r="BI181" s="260">
        <f>IF(N181="nulová",J181,0)</f>
        <v>0</v>
      </c>
      <c r="BJ181" s="18" t="s">
        <v>81</v>
      </c>
      <c r="BK181" s="260">
        <f>ROUND(I181*H181,2)</f>
        <v>0</v>
      </c>
      <c r="BL181" s="18" t="s">
        <v>304</v>
      </c>
      <c r="BM181" s="259" t="s">
        <v>1175</v>
      </c>
    </row>
    <row r="182" s="2" customFormat="1" ht="16.5" customHeight="1">
      <c r="A182" s="39"/>
      <c r="B182" s="40"/>
      <c r="C182" s="247" t="s">
        <v>361</v>
      </c>
      <c r="D182" s="247" t="s">
        <v>168</v>
      </c>
      <c r="E182" s="248" t="s">
        <v>1176</v>
      </c>
      <c r="F182" s="249" t="s">
        <v>1177</v>
      </c>
      <c r="G182" s="250" t="s">
        <v>297</v>
      </c>
      <c r="H182" s="251">
        <v>20</v>
      </c>
      <c r="I182" s="252"/>
      <c r="J182" s="253">
        <f>ROUND(I182*H182,2)</f>
        <v>0</v>
      </c>
      <c r="K182" s="254"/>
      <c r="L182" s="45"/>
      <c r="M182" s="255" t="s">
        <v>1</v>
      </c>
      <c r="N182" s="256" t="s">
        <v>42</v>
      </c>
      <c r="O182" s="92"/>
      <c r="P182" s="257">
        <f>O182*H182</f>
        <v>0</v>
      </c>
      <c r="Q182" s="257">
        <v>0</v>
      </c>
      <c r="R182" s="257">
        <f>Q182*H182</f>
        <v>0</v>
      </c>
      <c r="S182" s="257">
        <v>0</v>
      </c>
      <c r="T182" s="25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9" t="s">
        <v>304</v>
      </c>
      <c r="AT182" s="259" t="s">
        <v>168</v>
      </c>
      <c r="AU182" s="259" t="s">
        <v>85</v>
      </c>
      <c r="AY182" s="18" t="s">
        <v>166</v>
      </c>
      <c r="BE182" s="260">
        <f>IF(N182="základní",J182,0)</f>
        <v>0</v>
      </c>
      <c r="BF182" s="260">
        <f>IF(N182="snížená",J182,0)</f>
        <v>0</v>
      </c>
      <c r="BG182" s="260">
        <f>IF(N182="zákl. přenesená",J182,0)</f>
        <v>0</v>
      </c>
      <c r="BH182" s="260">
        <f>IF(N182="sníž. přenesená",J182,0)</f>
        <v>0</v>
      </c>
      <c r="BI182" s="260">
        <f>IF(N182="nulová",J182,0)</f>
        <v>0</v>
      </c>
      <c r="BJ182" s="18" t="s">
        <v>81</v>
      </c>
      <c r="BK182" s="260">
        <f>ROUND(I182*H182,2)</f>
        <v>0</v>
      </c>
      <c r="BL182" s="18" t="s">
        <v>304</v>
      </c>
      <c r="BM182" s="259" t="s">
        <v>1178</v>
      </c>
    </row>
    <row r="183" s="2" customFormat="1" ht="16.5" customHeight="1">
      <c r="A183" s="39"/>
      <c r="B183" s="40"/>
      <c r="C183" s="247" t="s">
        <v>367</v>
      </c>
      <c r="D183" s="247" t="s">
        <v>168</v>
      </c>
      <c r="E183" s="248" t="s">
        <v>1179</v>
      </c>
      <c r="F183" s="249" t="s">
        <v>1180</v>
      </c>
      <c r="G183" s="250" t="s">
        <v>297</v>
      </c>
      <c r="H183" s="251">
        <v>2</v>
      </c>
      <c r="I183" s="252"/>
      <c r="J183" s="253">
        <f>ROUND(I183*H183,2)</f>
        <v>0</v>
      </c>
      <c r="K183" s="254"/>
      <c r="L183" s="45"/>
      <c r="M183" s="255" t="s">
        <v>1</v>
      </c>
      <c r="N183" s="256" t="s">
        <v>42</v>
      </c>
      <c r="O183" s="92"/>
      <c r="P183" s="257">
        <f>O183*H183</f>
        <v>0</v>
      </c>
      <c r="Q183" s="257">
        <v>0</v>
      </c>
      <c r="R183" s="257">
        <f>Q183*H183</f>
        <v>0</v>
      </c>
      <c r="S183" s="257">
        <v>0</v>
      </c>
      <c r="T183" s="25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9" t="s">
        <v>304</v>
      </c>
      <c r="AT183" s="259" t="s">
        <v>168</v>
      </c>
      <c r="AU183" s="259" t="s">
        <v>85</v>
      </c>
      <c r="AY183" s="18" t="s">
        <v>166</v>
      </c>
      <c r="BE183" s="260">
        <f>IF(N183="základní",J183,0)</f>
        <v>0</v>
      </c>
      <c r="BF183" s="260">
        <f>IF(N183="snížená",J183,0)</f>
        <v>0</v>
      </c>
      <c r="BG183" s="260">
        <f>IF(N183="zákl. přenesená",J183,0)</f>
        <v>0</v>
      </c>
      <c r="BH183" s="260">
        <f>IF(N183="sníž. přenesená",J183,0)</f>
        <v>0</v>
      </c>
      <c r="BI183" s="260">
        <f>IF(N183="nulová",J183,0)</f>
        <v>0</v>
      </c>
      <c r="BJ183" s="18" t="s">
        <v>81</v>
      </c>
      <c r="BK183" s="260">
        <f>ROUND(I183*H183,2)</f>
        <v>0</v>
      </c>
      <c r="BL183" s="18" t="s">
        <v>304</v>
      </c>
      <c r="BM183" s="259" t="s">
        <v>1181</v>
      </c>
    </row>
    <row r="184" s="2" customFormat="1" ht="16.5" customHeight="1">
      <c r="A184" s="39"/>
      <c r="B184" s="40"/>
      <c r="C184" s="247" t="s">
        <v>382</v>
      </c>
      <c r="D184" s="247" t="s">
        <v>168</v>
      </c>
      <c r="E184" s="248" t="s">
        <v>1182</v>
      </c>
      <c r="F184" s="249" t="s">
        <v>1183</v>
      </c>
      <c r="G184" s="250" t="s">
        <v>297</v>
      </c>
      <c r="H184" s="251">
        <v>20</v>
      </c>
      <c r="I184" s="252"/>
      <c r="J184" s="253">
        <f>ROUND(I184*H184,2)</f>
        <v>0</v>
      </c>
      <c r="K184" s="254"/>
      <c r="L184" s="45"/>
      <c r="M184" s="255" t="s">
        <v>1</v>
      </c>
      <c r="N184" s="256" t="s">
        <v>42</v>
      </c>
      <c r="O184" s="92"/>
      <c r="P184" s="257">
        <f>O184*H184</f>
        <v>0</v>
      </c>
      <c r="Q184" s="257">
        <v>0</v>
      </c>
      <c r="R184" s="257">
        <f>Q184*H184</f>
        <v>0</v>
      </c>
      <c r="S184" s="257">
        <v>0</v>
      </c>
      <c r="T184" s="25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9" t="s">
        <v>304</v>
      </c>
      <c r="AT184" s="259" t="s">
        <v>168</v>
      </c>
      <c r="AU184" s="259" t="s">
        <v>85</v>
      </c>
      <c r="AY184" s="18" t="s">
        <v>166</v>
      </c>
      <c r="BE184" s="260">
        <f>IF(N184="základní",J184,0)</f>
        <v>0</v>
      </c>
      <c r="BF184" s="260">
        <f>IF(N184="snížená",J184,0)</f>
        <v>0</v>
      </c>
      <c r="BG184" s="260">
        <f>IF(N184="zákl. přenesená",J184,0)</f>
        <v>0</v>
      </c>
      <c r="BH184" s="260">
        <f>IF(N184="sníž. přenesená",J184,0)</f>
        <v>0</v>
      </c>
      <c r="BI184" s="260">
        <f>IF(N184="nulová",J184,0)</f>
        <v>0</v>
      </c>
      <c r="BJ184" s="18" t="s">
        <v>81</v>
      </c>
      <c r="BK184" s="260">
        <f>ROUND(I184*H184,2)</f>
        <v>0</v>
      </c>
      <c r="BL184" s="18" t="s">
        <v>304</v>
      </c>
      <c r="BM184" s="259" t="s">
        <v>1184</v>
      </c>
    </row>
    <row r="185" s="2" customFormat="1" ht="21.75" customHeight="1">
      <c r="A185" s="39"/>
      <c r="B185" s="40"/>
      <c r="C185" s="247" t="s">
        <v>388</v>
      </c>
      <c r="D185" s="247" t="s">
        <v>168</v>
      </c>
      <c r="E185" s="248" t="s">
        <v>1185</v>
      </c>
      <c r="F185" s="249" t="s">
        <v>1186</v>
      </c>
      <c r="G185" s="250" t="s">
        <v>297</v>
      </c>
      <c r="H185" s="251">
        <v>1</v>
      </c>
      <c r="I185" s="252"/>
      <c r="J185" s="253">
        <f>ROUND(I185*H185,2)</f>
        <v>0</v>
      </c>
      <c r="K185" s="254"/>
      <c r="L185" s="45"/>
      <c r="M185" s="255" t="s">
        <v>1</v>
      </c>
      <c r="N185" s="256" t="s">
        <v>42</v>
      </c>
      <c r="O185" s="92"/>
      <c r="P185" s="257">
        <f>O185*H185</f>
        <v>0</v>
      </c>
      <c r="Q185" s="257">
        <v>0</v>
      </c>
      <c r="R185" s="257">
        <f>Q185*H185</f>
        <v>0</v>
      </c>
      <c r="S185" s="257">
        <v>0</v>
      </c>
      <c r="T185" s="25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9" t="s">
        <v>304</v>
      </c>
      <c r="AT185" s="259" t="s">
        <v>168</v>
      </c>
      <c r="AU185" s="259" t="s">
        <v>85</v>
      </c>
      <c r="AY185" s="18" t="s">
        <v>166</v>
      </c>
      <c r="BE185" s="260">
        <f>IF(N185="základní",J185,0)</f>
        <v>0</v>
      </c>
      <c r="BF185" s="260">
        <f>IF(N185="snížená",J185,0)</f>
        <v>0</v>
      </c>
      <c r="BG185" s="260">
        <f>IF(N185="zákl. přenesená",J185,0)</f>
        <v>0</v>
      </c>
      <c r="BH185" s="260">
        <f>IF(N185="sníž. přenesená",J185,0)</f>
        <v>0</v>
      </c>
      <c r="BI185" s="260">
        <f>IF(N185="nulová",J185,0)</f>
        <v>0</v>
      </c>
      <c r="BJ185" s="18" t="s">
        <v>81</v>
      </c>
      <c r="BK185" s="260">
        <f>ROUND(I185*H185,2)</f>
        <v>0</v>
      </c>
      <c r="BL185" s="18" t="s">
        <v>304</v>
      </c>
      <c r="BM185" s="259" t="s">
        <v>1187</v>
      </c>
    </row>
    <row r="186" s="2" customFormat="1" ht="21.75" customHeight="1">
      <c r="A186" s="39"/>
      <c r="B186" s="40"/>
      <c r="C186" s="247" t="s">
        <v>393</v>
      </c>
      <c r="D186" s="247" t="s">
        <v>168</v>
      </c>
      <c r="E186" s="248" t="s">
        <v>1188</v>
      </c>
      <c r="F186" s="249" t="s">
        <v>1189</v>
      </c>
      <c r="G186" s="250" t="s">
        <v>1091</v>
      </c>
      <c r="H186" s="251">
        <v>1</v>
      </c>
      <c r="I186" s="252"/>
      <c r="J186" s="253">
        <f>ROUND(I186*H186,2)</f>
        <v>0</v>
      </c>
      <c r="K186" s="254"/>
      <c r="L186" s="45"/>
      <c r="M186" s="255" t="s">
        <v>1</v>
      </c>
      <c r="N186" s="256" t="s">
        <v>42</v>
      </c>
      <c r="O186" s="92"/>
      <c r="P186" s="257">
        <f>O186*H186</f>
        <v>0</v>
      </c>
      <c r="Q186" s="257">
        <v>0</v>
      </c>
      <c r="R186" s="257">
        <f>Q186*H186</f>
        <v>0</v>
      </c>
      <c r="S186" s="257">
        <v>0</v>
      </c>
      <c r="T186" s="25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9" t="s">
        <v>304</v>
      </c>
      <c r="AT186" s="259" t="s">
        <v>168</v>
      </c>
      <c r="AU186" s="259" t="s">
        <v>85</v>
      </c>
      <c r="AY186" s="18" t="s">
        <v>166</v>
      </c>
      <c r="BE186" s="260">
        <f>IF(N186="základní",J186,0)</f>
        <v>0</v>
      </c>
      <c r="BF186" s="260">
        <f>IF(N186="snížená",J186,0)</f>
        <v>0</v>
      </c>
      <c r="BG186" s="260">
        <f>IF(N186="zákl. přenesená",J186,0)</f>
        <v>0</v>
      </c>
      <c r="BH186" s="260">
        <f>IF(N186="sníž. přenesená",J186,0)</f>
        <v>0</v>
      </c>
      <c r="BI186" s="260">
        <f>IF(N186="nulová",J186,0)</f>
        <v>0</v>
      </c>
      <c r="BJ186" s="18" t="s">
        <v>81</v>
      </c>
      <c r="BK186" s="260">
        <f>ROUND(I186*H186,2)</f>
        <v>0</v>
      </c>
      <c r="BL186" s="18" t="s">
        <v>304</v>
      </c>
      <c r="BM186" s="259" t="s">
        <v>1190</v>
      </c>
    </row>
    <row r="187" s="2" customFormat="1" ht="21.75" customHeight="1">
      <c r="A187" s="39"/>
      <c r="B187" s="40"/>
      <c r="C187" s="247" t="s">
        <v>399</v>
      </c>
      <c r="D187" s="247" t="s">
        <v>168</v>
      </c>
      <c r="E187" s="248" t="s">
        <v>1191</v>
      </c>
      <c r="F187" s="249" t="s">
        <v>1192</v>
      </c>
      <c r="G187" s="250" t="s">
        <v>233</v>
      </c>
      <c r="H187" s="251">
        <v>61</v>
      </c>
      <c r="I187" s="252"/>
      <c r="J187" s="253">
        <f>ROUND(I187*H187,2)</f>
        <v>0</v>
      </c>
      <c r="K187" s="254"/>
      <c r="L187" s="45"/>
      <c r="M187" s="255" t="s">
        <v>1</v>
      </c>
      <c r="N187" s="256" t="s">
        <v>42</v>
      </c>
      <c r="O187" s="92"/>
      <c r="P187" s="257">
        <f>O187*H187</f>
        <v>0</v>
      </c>
      <c r="Q187" s="257">
        <v>0</v>
      </c>
      <c r="R187" s="257">
        <f>Q187*H187</f>
        <v>0</v>
      </c>
      <c r="S187" s="257">
        <v>0</v>
      </c>
      <c r="T187" s="25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9" t="s">
        <v>304</v>
      </c>
      <c r="AT187" s="259" t="s">
        <v>168</v>
      </c>
      <c r="AU187" s="259" t="s">
        <v>85</v>
      </c>
      <c r="AY187" s="18" t="s">
        <v>166</v>
      </c>
      <c r="BE187" s="260">
        <f>IF(N187="základní",J187,0)</f>
        <v>0</v>
      </c>
      <c r="BF187" s="260">
        <f>IF(N187="snížená",J187,0)</f>
        <v>0</v>
      </c>
      <c r="BG187" s="260">
        <f>IF(N187="zákl. přenesená",J187,0)</f>
        <v>0</v>
      </c>
      <c r="BH187" s="260">
        <f>IF(N187="sníž. přenesená",J187,0)</f>
        <v>0</v>
      </c>
      <c r="BI187" s="260">
        <f>IF(N187="nulová",J187,0)</f>
        <v>0</v>
      </c>
      <c r="BJ187" s="18" t="s">
        <v>81</v>
      </c>
      <c r="BK187" s="260">
        <f>ROUND(I187*H187,2)</f>
        <v>0</v>
      </c>
      <c r="BL187" s="18" t="s">
        <v>304</v>
      </c>
      <c r="BM187" s="259" t="s">
        <v>1193</v>
      </c>
    </row>
    <row r="188" s="14" customFormat="1">
      <c r="A188" s="14"/>
      <c r="B188" s="272"/>
      <c r="C188" s="273"/>
      <c r="D188" s="263" t="s">
        <v>174</v>
      </c>
      <c r="E188" s="274" t="s">
        <v>1</v>
      </c>
      <c r="F188" s="275" t="s">
        <v>1194</v>
      </c>
      <c r="G188" s="273"/>
      <c r="H188" s="276">
        <v>61</v>
      </c>
      <c r="I188" s="277"/>
      <c r="J188" s="273"/>
      <c r="K188" s="273"/>
      <c r="L188" s="278"/>
      <c r="M188" s="279"/>
      <c r="N188" s="280"/>
      <c r="O188" s="280"/>
      <c r="P188" s="280"/>
      <c r="Q188" s="280"/>
      <c r="R188" s="280"/>
      <c r="S188" s="280"/>
      <c r="T188" s="281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82" t="s">
        <v>174</v>
      </c>
      <c r="AU188" s="282" t="s">
        <v>85</v>
      </c>
      <c r="AV188" s="14" t="s">
        <v>85</v>
      </c>
      <c r="AW188" s="14" t="s">
        <v>32</v>
      </c>
      <c r="AX188" s="14" t="s">
        <v>77</v>
      </c>
      <c r="AY188" s="282" t="s">
        <v>166</v>
      </c>
    </row>
    <row r="189" s="15" customFormat="1">
      <c r="A189" s="15"/>
      <c r="B189" s="283"/>
      <c r="C189" s="284"/>
      <c r="D189" s="263" t="s">
        <v>174</v>
      </c>
      <c r="E189" s="285" t="s">
        <v>1</v>
      </c>
      <c r="F189" s="286" t="s">
        <v>177</v>
      </c>
      <c r="G189" s="284"/>
      <c r="H189" s="287">
        <v>61</v>
      </c>
      <c r="I189" s="288"/>
      <c r="J189" s="284"/>
      <c r="K189" s="284"/>
      <c r="L189" s="289"/>
      <c r="M189" s="290"/>
      <c r="N189" s="291"/>
      <c r="O189" s="291"/>
      <c r="P189" s="291"/>
      <c r="Q189" s="291"/>
      <c r="R189" s="291"/>
      <c r="S189" s="291"/>
      <c r="T189" s="292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93" t="s">
        <v>174</v>
      </c>
      <c r="AU189" s="293" t="s">
        <v>85</v>
      </c>
      <c r="AV189" s="15" t="s">
        <v>172</v>
      </c>
      <c r="AW189" s="15" t="s">
        <v>32</v>
      </c>
      <c r="AX189" s="15" t="s">
        <v>81</v>
      </c>
      <c r="AY189" s="293" t="s">
        <v>166</v>
      </c>
    </row>
    <row r="190" s="2" customFormat="1" ht="16.5" customHeight="1">
      <c r="A190" s="39"/>
      <c r="B190" s="40"/>
      <c r="C190" s="247" t="s">
        <v>404</v>
      </c>
      <c r="D190" s="247" t="s">
        <v>168</v>
      </c>
      <c r="E190" s="248" t="s">
        <v>1195</v>
      </c>
      <c r="F190" s="249" t="s">
        <v>1196</v>
      </c>
      <c r="G190" s="250" t="s">
        <v>233</v>
      </c>
      <c r="H190" s="251">
        <v>61</v>
      </c>
      <c r="I190" s="252"/>
      <c r="J190" s="253">
        <f>ROUND(I190*H190,2)</f>
        <v>0</v>
      </c>
      <c r="K190" s="254"/>
      <c r="L190" s="45"/>
      <c r="M190" s="255" t="s">
        <v>1</v>
      </c>
      <c r="N190" s="256" t="s">
        <v>42</v>
      </c>
      <c r="O190" s="92"/>
      <c r="P190" s="257">
        <f>O190*H190</f>
        <v>0</v>
      </c>
      <c r="Q190" s="257">
        <v>0</v>
      </c>
      <c r="R190" s="257">
        <f>Q190*H190</f>
        <v>0</v>
      </c>
      <c r="S190" s="257">
        <v>0</v>
      </c>
      <c r="T190" s="25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9" t="s">
        <v>304</v>
      </c>
      <c r="AT190" s="259" t="s">
        <v>168</v>
      </c>
      <c r="AU190" s="259" t="s">
        <v>85</v>
      </c>
      <c r="AY190" s="18" t="s">
        <v>166</v>
      </c>
      <c r="BE190" s="260">
        <f>IF(N190="základní",J190,0)</f>
        <v>0</v>
      </c>
      <c r="BF190" s="260">
        <f>IF(N190="snížená",J190,0)</f>
        <v>0</v>
      </c>
      <c r="BG190" s="260">
        <f>IF(N190="zákl. přenesená",J190,0)</f>
        <v>0</v>
      </c>
      <c r="BH190" s="260">
        <f>IF(N190="sníž. přenesená",J190,0)</f>
        <v>0</v>
      </c>
      <c r="BI190" s="260">
        <f>IF(N190="nulová",J190,0)</f>
        <v>0</v>
      </c>
      <c r="BJ190" s="18" t="s">
        <v>81</v>
      </c>
      <c r="BK190" s="260">
        <f>ROUND(I190*H190,2)</f>
        <v>0</v>
      </c>
      <c r="BL190" s="18" t="s">
        <v>304</v>
      </c>
      <c r="BM190" s="259" t="s">
        <v>1197</v>
      </c>
    </row>
    <row r="191" s="14" customFormat="1">
      <c r="A191" s="14"/>
      <c r="B191" s="272"/>
      <c r="C191" s="273"/>
      <c r="D191" s="263" t="s">
        <v>174</v>
      </c>
      <c r="E191" s="274" t="s">
        <v>1</v>
      </c>
      <c r="F191" s="275" t="s">
        <v>386</v>
      </c>
      <c r="G191" s="273"/>
      <c r="H191" s="276">
        <v>61</v>
      </c>
      <c r="I191" s="277"/>
      <c r="J191" s="273"/>
      <c r="K191" s="273"/>
      <c r="L191" s="278"/>
      <c r="M191" s="279"/>
      <c r="N191" s="280"/>
      <c r="O191" s="280"/>
      <c r="P191" s="280"/>
      <c r="Q191" s="280"/>
      <c r="R191" s="280"/>
      <c r="S191" s="280"/>
      <c r="T191" s="28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82" t="s">
        <v>174</v>
      </c>
      <c r="AU191" s="282" t="s">
        <v>85</v>
      </c>
      <c r="AV191" s="14" t="s">
        <v>85</v>
      </c>
      <c r="AW191" s="14" t="s">
        <v>32</v>
      </c>
      <c r="AX191" s="14" t="s">
        <v>77</v>
      </c>
      <c r="AY191" s="282" t="s">
        <v>166</v>
      </c>
    </row>
    <row r="192" s="15" customFormat="1">
      <c r="A192" s="15"/>
      <c r="B192" s="283"/>
      <c r="C192" s="284"/>
      <c r="D192" s="263" t="s">
        <v>174</v>
      </c>
      <c r="E192" s="285" t="s">
        <v>1</v>
      </c>
      <c r="F192" s="286" t="s">
        <v>177</v>
      </c>
      <c r="G192" s="284"/>
      <c r="H192" s="287">
        <v>61</v>
      </c>
      <c r="I192" s="288"/>
      <c r="J192" s="284"/>
      <c r="K192" s="284"/>
      <c r="L192" s="289"/>
      <c r="M192" s="290"/>
      <c r="N192" s="291"/>
      <c r="O192" s="291"/>
      <c r="P192" s="291"/>
      <c r="Q192" s="291"/>
      <c r="R192" s="291"/>
      <c r="S192" s="291"/>
      <c r="T192" s="29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93" t="s">
        <v>174</v>
      </c>
      <c r="AU192" s="293" t="s">
        <v>85</v>
      </c>
      <c r="AV192" s="15" t="s">
        <v>172</v>
      </c>
      <c r="AW192" s="15" t="s">
        <v>32</v>
      </c>
      <c r="AX192" s="15" t="s">
        <v>81</v>
      </c>
      <c r="AY192" s="293" t="s">
        <v>166</v>
      </c>
    </row>
    <row r="193" s="2" customFormat="1" ht="21.75" customHeight="1">
      <c r="A193" s="39"/>
      <c r="B193" s="40"/>
      <c r="C193" s="247" t="s">
        <v>409</v>
      </c>
      <c r="D193" s="247" t="s">
        <v>168</v>
      </c>
      <c r="E193" s="248" t="s">
        <v>1198</v>
      </c>
      <c r="F193" s="249" t="s">
        <v>1199</v>
      </c>
      <c r="G193" s="250" t="s">
        <v>200</v>
      </c>
      <c r="H193" s="251">
        <v>0.108</v>
      </c>
      <c r="I193" s="252"/>
      <c r="J193" s="253">
        <f>ROUND(I193*H193,2)</f>
        <v>0</v>
      </c>
      <c r="K193" s="254"/>
      <c r="L193" s="45"/>
      <c r="M193" s="255" t="s">
        <v>1</v>
      </c>
      <c r="N193" s="256" t="s">
        <v>42</v>
      </c>
      <c r="O193" s="92"/>
      <c r="P193" s="257">
        <f>O193*H193</f>
        <v>0</v>
      </c>
      <c r="Q193" s="257">
        <v>0</v>
      </c>
      <c r="R193" s="257">
        <f>Q193*H193</f>
        <v>0</v>
      </c>
      <c r="S193" s="257">
        <v>0</v>
      </c>
      <c r="T193" s="25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9" t="s">
        <v>304</v>
      </c>
      <c r="AT193" s="259" t="s">
        <v>168</v>
      </c>
      <c r="AU193" s="259" t="s">
        <v>85</v>
      </c>
      <c r="AY193" s="18" t="s">
        <v>166</v>
      </c>
      <c r="BE193" s="260">
        <f>IF(N193="základní",J193,0)</f>
        <v>0</v>
      </c>
      <c r="BF193" s="260">
        <f>IF(N193="snížená",J193,0)</f>
        <v>0</v>
      </c>
      <c r="BG193" s="260">
        <f>IF(N193="zákl. přenesená",J193,0)</f>
        <v>0</v>
      </c>
      <c r="BH193" s="260">
        <f>IF(N193="sníž. přenesená",J193,0)</f>
        <v>0</v>
      </c>
      <c r="BI193" s="260">
        <f>IF(N193="nulová",J193,0)</f>
        <v>0</v>
      </c>
      <c r="BJ193" s="18" t="s">
        <v>81</v>
      </c>
      <c r="BK193" s="260">
        <f>ROUND(I193*H193,2)</f>
        <v>0</v>
      </c>
      <c r="BL193" s="18" t="s">
        <v>304</v>
      </c>
      <c r="BM193" s="259" t="s">
        <v>1200</v>
      </c>
    </row>
    <row r="194" s="12" customFormat="1" ht="22.8" customHeight="1">
      <c r="A194" s="12"/>
      <c r="B194" s="231"/>
      <c r="C194" s="232"/>
      <c r="D194" s="233" t="s">
        <v>76</v>
      </c>
      <c r="E194" s="245" t="s">
        <v>1201</v>
      </c>
      <c r="F194" s="245" t="s">
        <v>1202</v>
      </c>
      <c r="G194" s="232"/>
      <c r="H194" s="232"/>
      <c r="I194" s="235"/>
      <c r="J194" s="246">
        <f>BK194</f>
        <v>0</v>
      </c>
      <c r="K194" s="232"/>
      <c r="L194" s="237"/>
      <c r="M194" s="238"/>
      <c r="N194" s="239"/>
      <c r="O194" s="239"/>
      <c r="P194" s="240">
        <f>SUM(P195:P197)</f>
        <v>0</v>
      </c>
      <c r="Q194" s="239"/>
      <c r="R194" s="240">
        <f>SUM(R195:R197)</f>
        <v>0</v>
      </c>
      <c r="S194" s="239"/>
      <c r="T194" s="241">
        <f>SUM(T195:T197)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42" t="s">
        <v>85</v>
      </c>
      <c r="AT194" s="243" t="s">
        <v>76</v>
      </c>
      <c r="AU194" s="243" t="s">
        <v>81</v>
      </c>
      <c r="AY194" s="242" t="s">
        <v>166</v>
      </c>
      <c r="BK194" s="244">
        <f>SUM(BK195:BK197)</f>
        <v>0</v>
      </c>
    </row>
    <row r="195" s="2" customFormat="1" ht="16.5" customHeight="1">
      <c r="A195" s="39"/>
      <c r="B195" s="40"/>
      <c r="C195" s="247" t="s">
        <v>413</v>
      </c>
      <c r="D195" s="247" t="s">
        <v>168</v>
      </c>
      <c r="E195" s="248" t="s">
        <v>1203</v>
      </c>
      <c r="F195" s="249" t="s">
        <v>1204</v>
      </c>
      <c r="G195" s="250" t="s">
        <v>1095</v>
      </c>
      <c r="H195" s="251">
        <v>1</v>
      </c>
      <c r="I195" s="252"/>
      <c r="J195" s="253">
        <f>ROUND(I195*H195,2)</f>
        <v>0</v>
      </c>
      <c r="K195" s="254"/>
      <c r="L195" s="45"/>
      <c r="M195" s="255" t="s">
        <v>1</v>
      </c>
      <c r="N195" s="256" t="s">
        <v>42</v>
      </c>
      <c r="O195" s="92"/>
      <c r="P195" s="257">
        <f>O195*H195</f>
        <v>0</v>
      </c>
      <c r="Q195" s="257">
        <v>0</v>
      </c>
      <c r="R195" s="257">
        <f>Q195*H195</f>
        <v>0</v>
      </c>
      <c r="S195" s="257">
        <v>0</v>
      </c>
      <c r="T195" s="25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9" t="s">
        <v>304</v>
      </c>
      <c r="AT195" s="259" t="s">
        <v>168</v>
      </c>
      <c r="AU195" s="259" t="s">
        <v>85</v>
      </c>
      <c r="AY195" s="18" t="s">
        <v>166</v>
      </c>
      <c r="BE195" s="260">
        <f>IF(N195="základní",J195,0)</f>
        <v>0</v>
      </c>
      <c r="BF195" s="260">
        <f>IF(N195="snížená",J195,0)</f>
        <v>0</v>
      </c>
      <c r="BG195" s="260">
        <f>IF(N195="zákl. přenesená",J195,0)</f>
        <v>0</v>
      </c>
      <c r="BH195" s="260">
        <f>IF(N195="sníž. přenesená",J195,0)</f>
        <v>0</v>
      </c>
      <c r="BI195" s="260">
        <f>IF(N195="nulová",J195,0)</f>
        <v>0</v>
      </c>
      <c r="BJ195" s="18" t="s">
        <v>81</v>
      </c>
      <c r="BK195" s="260">
        <f>ROUND(I195*H195,2)</f>
        <v>0</v>
      </c>
      <c r="BL195" s="18" t="s">
        <v>304</v>
      </c>
      <c r="BM195" s="259" t="s">
        <v>1205</v>
      </c>
    </row>
    <row r="196" s="14" customFormat="1">
      <c r="A196" s="14"/>
      <c r="B196" s="272"/>
      <c r="C196" s="273"/>
      <c r="D196" s="263" t="s">
        <v>174</v>
      </c>
      <c r="E196" s="274" t="s">
        <v>1</v>
      </c>
      <c r="F196" s="275" t="s">
        <v>81</v>
      </c>
      <c r="G196" s="273"/>
      <c r="H196" s="276">
        <v>1</v>
      </c>
      <c r="I196" s="277"/>
      <c r="J196" s="273"/>
      <c r="K196" s="273"/>
      <c r="L196" s="278"/>
      <c r="M196" s="279"/>
      <c r="N196" s="280"/>
      <c r="O196" s="280"/>
      <c r="P196" s="280"/>
      <c r="Q196" s="280"/>
      <c r="R196" s="280"/>
      <c r="S196" s="280"/>
      <c r="T196" s="281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82" t="s">
        <v>174</v>
      </c>
      <c r="AU196" s="282" t="s">
        <v>85</v>
      </c>
      <c r="AV196" s="14" t="s">
        <v>85</v>
      </c>
      <c r="AW196" s="14" t="s">
        <v>32</v>
      </c>
      <c r="AX196" s="14" t="s">
        <v>77</v>
      </c>
      <c r="AY196" s="282" t="s">
        <v>166</v>
      </c>
    </row>
    <row r="197" s="15" customFormat="1">
      <c r="A197" s="15"/>
      <c r="B197" s="283"/>
      <c r="C197" s="284"/>
      <c r="D197" s="263" t="s">
        <v>174</v>
      </c>
      <c r="E197" s="285" t="s">
        <v>1</v>
      </c>
      <c r="F197" s="286" t="s">
        <v>177</v>
      </c>
      <c r="G197" s="284"/>
      <c r="H197" s="287">
        <v>1</v>
      </c>
      <c r="I197" s="288"/>
      <c r="J197" s="284"/>
      <c r="K197" s="284"/>
      <c r="L197" s="289"/>
      <c r="M197" s="290"/>
      <c r="N197" s="291"/>
      <c r="O197" s="291"/>
      <c r="P197" s="291"/>
      <c r="Q197" s="291"/>
      <c r="R197" s="291"/>
      <c r="S197" s="291"/>
      <c r="T197" s="29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93" t="s">
        <v>174</v>
      </c>
      <c r="AU197" s="293" t="s">
        <v>85</v>
      </c>
      <c r="AV197" s="15" t="s">
        <v>172</v>
      </c>
      <c r="AW197" s="15" t="s">
        <v>32</v>
      </c>
      <c r="AX197" s="15" t="s">
        <v>81</v>
      </c>
      <c r="AY197" s="293" t="s">
        <v>166</v>
      </c>
    </row>
    <row r="198" s="12" customFormat="1" ht="22.8" customHeight="1">
      <c r="A198" s="12"/>
      <c r="B198" s="231"/>
      <c r="C198" s="232"/>
      <c r="D198" s="233" t="s">
        <v>76</v>
      </c>
      <c r="E198" s="245" t="s">
        <v>1206</v>
      </c>
      <c r="F198" s="245" t="s">
        <v>1207</v>
      </c>
      <c r="G198" s="232"/>
      <c r="H198" s="232"/>
      <c r="I198" s="235"/>
      <c r="J198" s="246">
        <f>BK198</f>
        <v>0</v>
      </c>
      <c r="K198" s="232"/>
      <c r="L198" s="237"/>
      <c r="M198" s="238"/>
      <c r="N198" s="239"/>
      <c r="O198" s="239"/>
      <c r="P198" s="240">
        <f>SUM(P199:P215)</f>
        <v>0</v>
      </c>
      <c r="Q198" s="239"/>
      <c r="R198" s="240">
        <f>SUM(R199:R215)</f>
        <v>0</v>
      </c>
      <c r="S198" s="239"/>
      <c r="T198" s="241">
        <f>SUM(T199:T215)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42" t="s">
        <v>85</v>
      </c>
      <c r="AT198" s="243" t="s">
        <v>76</v>
      </c>
      <c r="AU198" s="243" t="s">
        <v>81</v>
      </c>
      <c r="AY198" s="242" t="s">
        <v>166</v>
      </c>
      <c r="BK198" s="244">
        <f>SUM(BK199:BK215)</f>
        <v>0</v>
      </c>
    </row>
    <row r="199" s="2" customFormat="1" ht="16.5" customHeight="1">
      <c r="A199" s="39"/>
      <c r="B199" s="40"/>
      <c r="C199" s="247" t="s">
        <v>435</v>
      </c>
      <c r="D199" s="247" t="s">
        <v>168</v>
      </c>
      <c r="E199" s="248" t="s">
        <v>1208</v>
      </c>
      <c r="F199" s="249" t="s">
        <v>1209</v>
      </c>
      <c r="G199" s="250" t="s">
        <v>1091</v>
      </c>
      <c r="H199" s="251">
        <v>1</v>
      </c>
      <c r="I199" s="252"/>
      <c r="J199" s="253">
        <f>ROUND(I199*H199,2)</f>
        <v>0</v>
      </c>
      <c r="K199" s="254"/>
      <c r="L199" s="45"/>
      <c r="M199" s="255" t="s">
        <v>1</v>
      </c>
      <c r="N199" s="256" t="s">
        <v>42</v>
      </c>
      <c r="O199" s="92"/>
      <c r="P199" s="257">
        <f>O199*H199</f>
        <v>0</v>
      </c>
      <c r="Q199" s="257">
        <v>0</v>
      </c>
      <c r="R199" s="257">
        <f>Q199*H199</f>
        <v>0</v>
      </c>
      <c r="S199" s="257">
        <v>0</v>
      </c>
      <c r="T199" s="25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9" t="s">
        <v>304</v>
      </c>
      <c r="AT199" s="259" t="s">
        <v>168</v>
      </c>
      <c r="AU199" s="259" t="s">
        <v>85</v>
      </c>
      <c r="AY199" s="18" t="s">
        <v>166</v>
      </c>
      <c r="BE199" s="260">
        <f>IF(N199="základní",J199,0)</f>
        <v>0</v>
      </c>
      <c r="BF199" s="260">
        <f>IF(N199="snížená",J199,0)</f>
        <v>0</v>
      </c>
      <c r="BG199" s="260">
        <f>IF(N199="zákl. přenesená",J199,0)</f>
        <v>0</v>
      </c>
      <c r="BH199" s="260">
        <f>IF(N199="sníž. přenesená",J199,0)</f>
        <v>0</v>
      </c>
      <c r="BI199" s="260">
        <f>IF(N199="nulová",J199,0)</f>
        <v>0</v>
      </c>
      <c r="BJ199" s="18" t="s">
        <v>81</v>
      </c>
      <c r="BK199" s="260">
        <f>ROUND(I199*H199,2)</f>
        <v>0</v>
      </c>
      <c r="BL199" s="18" t="s">
        <v>304</v>
      </c>
      <c r="BM199" s="259" t="s">
        <v>1210</v>
      </c>
    </row>
    <row r="200" s="2" customFormat="1" ht="21.75" customHeight="1">
      <c r="A200" s="39"/>
      <c r="B200" s="40"/>
      <c r="C200" s="247" t="s">
        <v>439</v>
      </c>
      <c r="D200" s="247" t="s">
        <v>168</v>
      </c>
      <c r="E200" s="248" t="s">
        <v>1211</v>
      </c>
      <c r="F200" s="249" t="s">
        <v>1212</v>
      </c>
      <c r="G200" s="250" t="s">
        <v>1091</v>
      </c>
      <c r="H200" s="251">
        <v>3</v>
      </c>
      <c r="I200" s="252"/>
      <c r="J200" s="253">
        <f>ROUND(I200*H200,2)</f>
        <v>0</v>
      </c>
      <c r="K200" s="254"/>
      <c r="L200" s="45"/>
      <c r="M200" s="255" t="s">
        <v>1</v>
      </c>
      <c r="N200" s="256" t="s">
        <v>42</v>
      </c>
      <c r="O200" s="92"/>
      <c r="P200" s="257">
        <f>O200*H200</f>
        <v>0</v>
      </c>
      <c r="Q200" s="257">
        <v>0</v>
      </c>
      <c r="R200" s="257">
        <f>Q200*H200</f>
        <v>0</v>
      </c>
      <c r="S200" s="257">
        <v>0</v>
      </c>
      <c r="T200" s="25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9" t="s">
        <v>304</v>
      </c>
      <c r="AT200" s="259" t="s">
        <v>168</v>
      </c>
      <c r="AU200" s="259" t="s">
        <v>85</v>
      </c>
      <c r="AY200" s="18" t="s">
        <v>166</v>
      </c>
      <c r="BE200" s="260">
        <f>IF(N200="základní",J200,0)</f>
        <v>0</v>
      </c>
      <c r="BF200" s="260">
        <f>IF(N200="snížená",J200,0)</f>
        <v>0</v>
      </c>
      <c r="BG200" s="260">
        <f>IF(N200="zákl. přenesená",J200,0)</f>
        <v>0</v>
      </c>
      <c r="BH200" s="260">
        <f>IF(N200="sníž. přenesená",J200,0)</f>
        <v>0</v>
      </c>
      <c r="BI200" s="260">
        <f>IF(N200="nulová",J200,0)</f>
        <v>0</v>
      </c>
      <c r="BJ200" s="18" t="s">
        <v>81</v>
      </c>
      <c r="BK200" s="260">
        <f>ROUND(I200*H200,2)</f>
        <v>0</v>
      </c>
      <c r="BL200" s="18" t="s">
        <v>304</v>
      </c>
      <c r="BM200" s="259" t="s">
        <v>1213</v>
      </c>
    </row>
    <row r="201" s="2" customFormat="1" ht="21.75" customHeight="1">
      <c r="A201" s="39"/>
      <c r="B201" s="40"/>
      <c r="C201" s="247" t="s">
        <v>446</v>
      </c>
      <c r="D201" s="247" t="s">
        <v>168</v>
      </c>
      <c r="E201" s="248" t="s">
        <v>1214</v>
      </c>
      <c r="F201" s="249" t="s">
        <v>1215</v>
      </c>
      <c r="G201" s="250" t="s">
        <v>1091</v>
      </c>
      <c r="H201" s="251">
        <v>8</v>
      </c>
      <c r="I201" s="252"/>
      <c r="J201" s="253">
        <f>ROUND(I201*H201,2)</f>
        <v>0</v>
      </c>
      <c r="K201" s="254"/>
      <c r="L201" s="45"/>
      <c r="M201" s="255" t="s">
        <v>1</v>
      </c>
      <c r="N201" s="256" t="s">
        <v>42</v>
      </c>
      <c r="O201" s="92"/>
      <c r="P201" s="257">
        <f>O201*H201</f>
        <v>0</v>
      </c>
      <c r="Q201" s="257">
        <v>0</v>
      </c>
      <c r="R201" s="257">
        <f>Q201*H201</f>
        <v>0</v>
      </c>
      <c r="S201" s="257">
        <v>0</v>
      </c>
      <c r="T201" s="25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9" t="s">
        <v>304</v>
      </c>
      <c r="AT201" s="259" t="s">
        <v>168</v>
      </c>
      <c r="AU201" s="259" t="s">
        <v>85</v>
      </c>
      <c r="AY201" s="18" t="s">
        <v>166</v>
      </c>
      <c r="BE201" s="260">
        <f>IF(N201="základní",J201,0)</f>
        <v>0</v>
      </c>
      <c r="BF201" s="260">
        <f>IF(N201="snížená",J201,0)</f>
        <v>0</v>
      </c>
      <c r="BG201" s="260">
        <f>IF(N201="zákl. přenesená",J201,0)</f>
        <v>0</v>
      </c>
      <c r="BH201" s="260">
        <f>IF(N201="sníž. přenesená",J201,0)</f>
        <v>0</v>
      </c>
      <c r="BI201" s="260">
        <f>IF(N201="nulová",J201,0)</f>
        <v>0</v>
      </c>
      <c r="BJ201" s="18" t="s">
        <v>81</v>
      </c>
      <c r="BK201" s="260">
        <f>ROUND(I201*H201,2)</f>
        <v>0</v>
      </c>
      <c r="BL201" s="18" t="s">
        <v>304</v>
      </c>
      <c r="BM201" s="259" t="s">
        <v>1216</v>
      </c>
    </row>
    <row r="202" s="14" customFormat="1">
      <c r="A202" s="14"/>
      <c r="B202" s="272"/>
      <c r="C202" s="273"/>
      <c r="D202" s="263" t="s">
        <v>174</v>
      </c>
      <c r="E202" s="274" t="s">
        <v>1</v>
      </c>
      <c r="F202" s="275" t="s">
        <v>1217</v>
      </c>
      <c r="G202" s="273"/>
      <c r="H202" s="276">
        <v>8</v>
      </c>
      <c r="I202" s="277"/>
      <c r="J202" s="273"/>
      <c r="K202" s="273"/>
      <c r="L202" s="278"/>
      <c r="M202" s="279"/>
      <c r="N202" s="280"/>
      <c r="O202" s="280"/>
      <c r="P202" s="280"/>
      <c r="Q202" s="280"/>
      <c r="R202" s="280"/>
      <c r="S202" s="280"/>
      <c r="T202" s="28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82" t="s">
        <v>174</v>
      </c>
      <c r="AU202" s="282" t="s">
        <v>85</v>
      </c>
      <c r="AV202" s="14" t="s">
        <v>85</v>
      </c>
      <c r="AW202" s="14" t="s">
        <v>32</v>
      </c>
      <c r="AX202" s="14" t="s">
        <v>77</v>
      </c>
      <c r="AY202" s="282" t="s">
        <v>166</v>
      </c>
    </row>
    <row r="203" s="15" customFormat="1">
      <c r="A203" s="15"/>
      <c r="B203" s="283"/>
      <c r="C203" s="284"/>
      <c r="D203" s="263" t="s">
        <v>174</v>
      </c>
      <c r="E203" s="285" t="s">
        <v>1</v>
      </c>
      <c r="F203" s="286" t="s">
        <v>177</v>
      </c>
      <c r="G203" s="284"/>
      <c r="H203" s="287">
        <v>8</v>
      </c>
      <c r="I203" s="288"/>
      <c r="J203" s="284"/>
      <c r="K203" s="284"/>
      <c r="L203" s="289"/>
      <c r="M203" s="290"/>
      <c r="N203" s="291"/>
      <c r="O203" s="291"/>
      <c r="P203" s="291"/>
      <c r="Q203" s="291"/>
      <c r="R203" s="291"/>
      <c r="S203" s="291"/>
      <c r="T203" s="29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93" t="s">
        <v>174</v>
      </c>
      <c r="AU203" s="293" t="s">
        <v>85</v>
      </c>
      <c r="AV203" s="15" t="s">
        <v>172</v>
      </c>
      <c r="AW203" s="15" t="s">
        <v>32</v>
      </c>
      <c r="AX203" s="15" t="s">
        <v>81</v>
      </c>
      <c r="AY203" s="293" t="s">
        <v>166</v>
      </c>
    </row>
    <row r="204" s="2" customFormat="1" ht="21.75" customHeight="1">
      <c r="A204" s="39"/>
      <c r="B204" s="40"/>
      <c r="C204" s="247" t="s">
        <v>453</v>
      </c>
      <c r="D204" s="247" t="s">
        <v>168</v>
      </c>
      <c r="E204" s="248" t="s">
        <v>1218</v>
      </c>
      <c r="F204" s="249" t="s">
        <v>1219</v>
      </c>
      <c r="G204" s="250" t="s">
        <v>1091</v>
      </c>
      <c r="H204" s="251">
        <v>1</v>
      </c>
      <c r="I204" s="252"/>
      <c r="J204" s="253">
        <f>ROUND(I204*H204,2)</f>
        <v>0</v>
      </c>
      <c r="K204" s="254"/>
      <c r="L204" s="45"/>
      <c r="M204" s="255" t="s">
        <v>1</v>
      </c>
      <c r="N204" s="256" t="s">
        <v>42</v>
      </c>
      <c r="O204" s="92"/>
      <c r="P204" s="257">
        <f>O204*H204</f>
        <v>0</v>
      </c>
      <c r="Q204" s="257">
        <v>0</v>
      </c>
      <c r="R204" s="257">
        <f>Q204*H204</f>
        <v>0</v>
      </c>
      <c r="S204" s="257">
        <v>0</v>
      </c>
      <c r="T204" s="25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9" t="s">
        <v>304</v>
      </c>
      <c r="AT204" s="259" t="s">
        <v>168</v>
      </c>
      <c r="AU204" s="259" t="s">
        <v>85</v>
      </c>
      <c r="AY204" s="18" t="s">
        <v>166</v>
      </c>
      <c r="BE204" s="260">
        <f>IF(N204="základní",J204,0)</f>
        <v>0</v>
      </c>
      <c r="BF204" s="260">
        <f>IF(N204="snížená",J204,0)</f>
        <v>0</v>
      </c>
      <c r="BG204" s="260">
        <f>IF(N204="zákl. přenesená",J204,0)</f>
        <v>0</v>
      </c>
      <c r="BH204" s="260">
        <f>IF(N204="sníž. přenesená",J204,0)</f>
        <v>0</v>
      </c>
      <c r="BI204" s="260">
        <f>IF(N204="nulová",J204,0)</f>
        <v>0</v>
      </c>
      <c r="BJ204" s="18" t="s">
        <v>81</v>
      </c>
      <c r="BK204" s="260">
        <f>ROUND(I204*H204,2)</f>
        <v>0</v>
      </c>
      <c r="BL204" s="18" t="s">
        <v>304</v>
      </c>
      <c r="BM204" s="259" t="s">
        <v>1220</v>
      </c>
    </row>
    <row r="205" s="2" customFormat="1" ht="21.75" customHeight="1">
      <c r="A205" s="39"/>
      <c r="B205" s="40"/>
      <c r="C205" s="247" t="s">
        <v>457</v>
      </c>
      <c r="D205" s="247" t="s">
        <v>168</v>
      </c>
      <c r="E205" s="248" t="s">
        <v>1221</v>
      </c>
      <c r="F205" s="249" t="s">
        <v>1222</v>
      </c>
      <c r="G205" s="250" t="s">
        <v>1091</v>
      </c>
      <c r="H205" s="251">
        <v>1</v>
      </c>
      <c r="I205" s="252"/>
      <c r="J205" s="253">
        <f>ROUND(I205*H205,2)</f>
        <v>0</v>
      </c>
      <c r="K205" s="254"/>
      <c r="L205" s="45"/>
      <c r="M205" s="255" t="s">
        <v>1</v>
      </c>
      <c r="N205" s="256" t="s">
        <v>42</v>
      </c>
      <c r="O205" s="92"/>
      <c r="P205" s="257">
        <f>O205*H205</f>
        <v>0</v>
      </c>
      <c r="Q205" s="257">
        <v>0</v>
      </c>
      <c r="R205" s="257">
        <f>Q205*H205</f>
        <v>0</v>
      </c>
      <c r="S205" s="257">
        <v>0</v>
      </c>
      <c r="T205" s="25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9" t="s">
        <v>304</v>
      </c>
      <c r="AT205" s="259" t="s">
        <v>168</v>
      </c>
      <c r="AU205" s="259" t="s">
        <v>85</v>
      </c>
      <c r="AY205" s="18" t="s">
        <v>166</v>
      </c>
      <c r="BE205" s="260">
        <f>IF(N205="základní",J205,0)</f>
        <v>0</v>
      </c>
      <c r="BF205" s="260">
        <f>IF(N205="snížená",J205,0)</f>
        <v>0</v>
      </c>
      <c r="BG205" s="260">
        <f>IF(N205="zákl. přenesená",J205,0)</f>
        <v>0</v>
      </c>
      <c r="BH205" s="260">
        <f>IF(N205="sníž. přenesená",J205,0)</f>
        <v>0</v>
      </c>
      <c r="BI205" s="260">
        <f>IF(N205="nulová",J205,0)</f>
        <v>0</v>
      </c>
      <c r="BJ205" s="18" t="s">
        <v>81</v>
      </c>
      <c r="BK205" s="260">
        <f>ROUND(I205*H205,2)</f>
        <v>0</v>
      </c>
      <c r="BL205" s="18" t="s">
        <v>304</v>
      </c>
      <c r="BM205" s="259" t="s">
        <v>1223</v>
      </c>
    </row>
    <row r="206" s="2" customFormat="1" ht="16.5" customHeight="1">
      <c r="A206" s="39"/>
      <c r="B206" s="40"/>
      <c r="C206" s="247" t="s">
        <v>461</v>
      </c>
      <c r="D206" s="247" t="s">
        <v>168</v>
      </c>
      <c r="E206" s="248" t="s">
        <v>1224</v>
      </c>
      <c r="F206" s="249" t="s">
        <v>1225</v>
      </c>
      <c r="G206" s="250" t="s">
        <v>1091</v>
      </c>
      <c r="H206" s="251">
        <v>1</v>
      </c>
      <c r="I206" s="252"/>
      <c r="J206" s="253">
        <f>ROUND(I206*H206,2)</f>
        <v>0</v>
      </c>
      <c r="K206" s="254"/>
      <c r="L206" s="45"/>
      <c r="M206" s="255" t="s">
        <v>1</v>
      </c>
      <c r="N206" s="256" t="s">
        <v>42</v>
      </c>
      <c r="O206" s="92"/>
      <c r="P206" s="257">
        <f>O206*H206</f>
        <v>0</v>
      </c>
      <c r="Q206" s="257">
        <v>0</v>
      </c>
      <c r="R206" s="257">
        <f>Q206*H206</f>
        <v>0</v>
      </c>
      <c r="S206" s="257">
        <v>0</v>
      </c>
      <c r="T206" s="258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9" t="s">
        <v>304</v>
      </c>
      <c r="AT206" s="259" t="s">
        <v>168</v>
      </c>
      <c r="AU206" s="259" t="s">
        <v>85</v>
      </c>
      <c r="AY206" s="18" t="s">
        <v>166</v>
      </c>
      <c r="BE206" s="260">
        <f>IF(N206="základní",J206,0)</f>
        <v>0</v>
      </c>
      <c r="BF206" s="260">
        <f>IF(N206="snížená",J206,0)</f>
        <v>0</v>
      </c>
      <c r="BG206" s="260">
        <f>IF(N206="zákl. přenesená",J206,0)</f>
        <v>0</v>
      </c>
      <c r="BH206" s="260">
        <f>IF(N206="sníž. přenesená",J206,0)</f>
        <v>0</v>
      </c>
      <c r="BI206" s="260">
        <f>IF(N206="nulová",J206,0)</f>
        <v>0</v>
      </c>
      <c r="BJ206" s="18" t="s">
        <v>81</v>
      </c>
      <c r="BK206" s="260">
        <f>ROUND(I206*H206,2)</f>
        <v>0</v>
      </c>
      <c r="BL206" s="18" t="s">
        <v>304</v>
      </c>
      <c r="BM206" s="259" t="s">
        <v>1226</v>
      </c>
    </row>
    <row r="207" s="2" customFormat="1" ht="16.5" customHeight="1">
      <c r="A207" s="39"/>
      <c r="B207" s="40"/>
      <c r="C207" s="294" t="s">
        <v>467</v>
      </c>
      <c r="D207" s="294" t="s">
        <v>249</v>
      </c>
      <c r="E207" s="295" t="s">
        <v>1227</v>
      </c>
      <c r="F207" s="296" t="s">
        <v>1228</v>
      </c>
      <c r="G207" s="297" t="s">
        <v>1091</v>
      </c>
      <c r="H207" s="298">
        <v>1</v>
      </c>
      <c r="I207" s="299"/>
      <c r="J207" s="300">
        <f>ROUND(I207*H207,2)</f>
        <v>0</v>
      </c>
      <c r="K207" s="301"/>
      <c r="L207" s="302"/>
      <c r="M207" s="303" t="s">
        <v>1</v>
      </c>
      <c r="N207" s="304" t="s">
        <v>42</v>
      </c>
      <c r="O207" s="92"/>
      <c r="P207" s="257">
        <f>O207*H207</f>
        <v>0</v>
      </c>
      <c r="Q207" s="257">
        <v>0</v>
      </c>
      <c r="R207" s="257">
        <f>Q207*H207</f>
        <v>0</v>
      </c>
      <c r="S207" s="257">
        <v>0</v>
      </c>
      <c r="T207" s="25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9" t="s">
        <v>404</v>
      </c>
      <c r="AT207" s="259" t="s">
        <v>249</v>
      </c>
      <c r="AU207" s="259" t="s">
        <v>85</v>
      </c>
      <c r="AY207" s="18" t="s">
        <v>166</v>
      </c>
      <c r="BE207" s="260">
        <f>IF(N207="základní",J207,0)</f>
        <v>0</v>
      </c>
      <c r="BF207" s="260">
        <f>IF(N207="snížená",J207,0)</f>
        <v>0</v>
      </c>
      <c r="BG207" s="260">
        <f>IF(N207="zákl. přenesená",J207,0)</f>
        <v>0</v>
      </c>
      <c r="BH207" s="260">
        <f>IF(N207="sníž. přenesená",J207,0)</f>
        <v>0</v>
      </c>
      <c r="BI207" s="260">
        <f>IF(N207="nulová",J207,0)</f>
        <v>0</v>
      </c>
      <c r="BJ207" s="18" t="s">
        <v>81</v>
      </c>
      <c r="BK207" s="260">
        <f>ROUND(I207*H207,2)</f>
        <v>0</v>
      </c>
      <c r="BL207" s="18" t="s">
        <v>304</v>
      </c>
      <c r="BM207" s="259" t="s">
        <v>1229</v>
      </c>
    </row>
    <row r="208" s="2" customFormat="1" ht="21.75" customHeight="1">
      <c r="A208" s="39"/>
      <c r="B208" s="40"/>
      <c r="C208" s="247" t="s">
        <v>469</v>
      </c>
      <c r="D208" s="247" t="s">
        <v>168</v>
      </c>
      <c r="E208" s="248" t="s">
        <v>1230</v>
      </c>
      <c r="F208" s="249" t="s">
        <v>1231</v>
      </c>
      <c r="G208" s="250" t="s">
        <v>1091</v>
      </c>
      <c r="H208" s="251">
        <v>1</v>
      </c>
      <c r="I208" s="252"/>
      <c r="J208" s="253">
        <f>ROUND(I208*H208,2)</f>
        <v>0</v>
      </c>
      <c r="K208" s="254"/>
      <c r="L208" s="45"/>
      <c r="M208" s="255" t="s">
        <v>1</v>
      </c>
      <c r="N208" s="256" t="s">
        <v>42</v>
      </c>
      <c r="O208" s="92"/>
      <c r="P208" s="257">
        <f>O208*H208</f>
        <v>0</v>
      </c>
      <c r="Q208" s="257">
        <v>0</v>
      </c>
      <c r="R208" s="257">
        <f>Q208*H208</f>
        <v>0</v>
      </c>
      <c r="S208" s="257">
        <v>0</v>
      </c>
      <c r="T208" s="258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59" t="s">
        <v>304</v>
      </c>
      <c r="AT208" s="259" t="s">
        <v>168</v>
      </c>
      <c r="AU208" s="259" t="s">
        <v>85</v>
      </c>
      <c r="AY208" s="18" t="s">
        <v>166</v>
      </c>
      <c r="BE208" s="260">
        <f>IF(N208="základní",J208,0)</f>
        <v>0</v>
      </c>
      <c r="BF208" s="260">
        <f>IF(N208="snížená",J208,0)</f>
        <v>0</v>
      </c>
      <c r="BG208" s="260">
        <f>IF(N208="zákl. přenesená",J208,0)</f>
        <v>0</v>
      </c>
      <c r="BH208" s="260">
        <f>IF(N208="sníž. přenesená",J208,0)</f>
        <v>0</v>
      </c>
      <c r="BI208" s="260">
        <f>IF(N208="nulová",J208,0)</f>
        <v>0</v>
      </c>
      <c r="BJ208" s="18" t="s">
        <v>81</v>
      </c>
      <c r="BK208" s="260">
        <f>ROUND(I208*H208,2)</f>
        <v>0</v>
      </c>
      <c r="BL208" s="18" t="s">
        <v>304</v>
      </c>
      <c r="BM208" s="259" t="s">
        <v>1232</v>
      </c>
    </row>
    <row r="209" s="2" customFormat="1" ht="16.5" customHeight="1">
      <c r="A209" s="39"/>
      <c r="B209" s="40"/>
      <c r="C209" s="247" t="s">
        <v>477</v>
      </c>
      <c r="D209" s="247" t="s">
        <v>168</v>
      </c>
      <c r="E209" s="248" t="s">
        <v>1233</v>
      </c>
      <c r="F209" s="249" t="s">
        <v>1234</v>
      </c>
      <c r="G209" s="250" t="s">
        <v>1091</v>
      </c>
      <c r="H209" s="251">
        <v>8</v>
      </c>
      <c r="I209" s="252"/>
      <c r="J209" s="253">
        <f>ROUND(I209*H209,2)</f>
        <v>0</v>
      </c>
      <c r="K209" s="254"/>
      <c r="L209" s="45"/>
      <c r="M209" s="255" t="s">
        <v>1</v>
      </c>
      <c r="N209" s="256" t="s">
        <v>42</v>
      </c>
      <c r="O209" s="92"/>
      <c r="P209" s="257">
        <f>O209*H209</f>
        <v>0</v>
      </c>
      <c r="Q209" s="257">
        <v>0</v>
      </c>
      <c r="R209" s="257">
        <f>Q209*H209</f>
        <v>0</v>
      </c>
      <c r="S209" s="257">
        <v>0</v>
      </c>
      <c r="T209" s="258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59" t="s">
        <v>304</v>
      </c>
      <c r="AT209" s="259" t="s">
        <v>168</v>
      </c>
      <c r="AU209" s="259" t="s">
        <v>85</v>
      </c>
      <c r="AY209" s="18" t="s">
        <v>166</v>
      </c>
      <c r="BE209" s="260">
        <f>IF(N209="základní",J209,0)</f>
        <v>0</v>
      </c>
      <c r="BF209" s="260">
        <f>IF(N209="snížená",J209,0)</f>
        <v>0</v>
      </c>
      <c r="BG209" s="260">
        <f>IF(N209="zákl. přenesená",J209,0)</f>
        <v>0</v>
      </c>
      <c r="BH209" s="260">
        <f>IF(N209="sníž. přenesená",J209,0)</f>
        <v>0</v>
      </c>
      <c r="BI209" s="260">
        <f>IF(N209="nulová",J209,0)</f>
        <v>0</v>
      </c>
      <c r="BJ209" s="18" t="s">
        <v>81</v>
      </c>
      <c r="BK209" s="260">
        <f>ROUND(I209*H209,2)</f>
        <v>0</v>
      </c>
      <c r="BL209" s="18" t="s">
        <v>304</v>
      </c>
      <c r="BM209" s="259" t="s">
        <v>1235</v>
      </c>
    </row>
    <row r="210" s="14" customFormat="1">
      <c r="A210" s="14"/>
      <c r="B210" s="272"/>
      <c r="C210" s="273"/>
      <c r="D210" s="263" t="s">
        <v>174</v>
      </c>
      <c r="E210" s="274" t="s">
        <v>1</v>
      </c>
      <c r="F210" s="275" t="s">
        <v>1236</v>
      </c>
      <c r="G210" s="273"/>
      <c r="H210" s="276">
        <v>8</v>
      </c>
      <c r="I210" s="277"/>
      <c r="J210" s="273"/>
      <c r="K210" s="273"/>
      <c r="L210" s="278"/>
      <c r="M210" s="279"/>
      <c r="N210" s="280"/>
      <c r="O210" s="280"/>
      <c r="P210" s="280"/>
      <c r="Q210" s="280"/>
      <c r="R210" s="280"/>
      <c r="S210" s="280"/>
      <c r="T210" s="28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82" t="s">
        <v>174</v>
      </c>
      <c r="AU210" s="282" t="s">
        <v>85</v>
      </c>
      <c r="AV210" s="14" t="s">
        <v>85</v>
      </c>
      <c r="AW210" s="14" t="s">
        <v>32</v>
      </c>
      <c r="AX210" s="14" t="s">
        <v>77</v>
      </c>
      <c r="AY210" s="282" t="s">
        <v>166</v>
      </c>
    </row>
    <row r="211" s="15" customFormat="1">
      <c r="A211" s="15"/>
      <c r="B211" s="283"/>
      <c r="C211" s="284"/>
      <c r="D211" s="263" t="s">
        <v>174</v>
      </c>
      <c r="E211" s="285" t="s">
        <v>1</v>
      </c>
      <c r="F211" s="286" t="s">
        <v>177</v>
      </c>
      <c r="G211" s="284"/>
      <c r="H211" s="287">
        <v>8</v>
      </c>
      <c r="I211" s="288"/>
      <c r="J211" s="284"/>
      <c r="K211" s="284"/>
      <c r="L211" s="289"/>
      <c r="M211" s="290"/>
      <c r="N211" s="291"/>
      <c r="O211" s="291"/>
      <c r="P211" s="291"/>
      <c r="Q211" s="291"/>
      <c r="R211" s="291"/>
      <c r="S211" s="291"/>
      <c r="T211" s="292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93" t="s">
        <v>174</v>
      </c>
      <c r="AU211" s="293" t="s">
        <v>85</v>
      </c>
      <c r="AV211" s="15" t="s">
        <v>172</v>
      </c>
      <c r="AW211" s="15" t="s">
        <v>32</v>
      </c>
      <c r="AX211" s="15" t="s">
        <v>81</v>
      </c>
      <c r="AY211" s="293" t="s">
        <v>166</v>
      </c>
    </row>
    <row r="212" s="2" customFormat="1" ht="16.5" customHeight="1">
      <c r="A212" s="39"/>
      <c r="B212" s="40"/>
      <c r="C212" s="247" t="s">
        <v>487</v>
      </c>
      <c r="D212" s="247" t="s">
        <v>168</v>
      </c>
      <c r="E212" s="248" t="s">
        <v>1237</v>
      </c>
      <c r="F212" s="249" t="s">
        <v>1238</v>
      </c>
      <c r="G212" s="250" t="s">
        <v>297</v>
      </c>
      <c r="H212" s="251">
        <v>8</v>
      </c>
      <c r="I212" s="252"/>
      <c r="J212" s="253">
        <f>ROUND(I212*H212,2)</f>
        <v>0</v>
      </c>
      <c r="K212" s="254"/>
      <c r="L212" s="45"/>
      <c r="M212" s="255" t="s">
        <v>1</v>
      </c>
      <c r="N212" s="256" t="s">
        <v>42</v>
      </c>
      <c r="O212" s="92"/>
      <c r="P212" s="257">
        <f>O212*H212</f>
        <v>0</v>
      </c>
      <c r="Q212" s="257">
        <v>0</v>
      </c>
      <c r="R212" s="257">
        <f>Q212*H212</f>
        <v>0</v>
      </c>
      <c r="S212" s="257">
        <v>0</v>
      </c>
      <c r="T212" s="258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59" t="s">
        <v>304</v>
      </c>
      <c r="AT212" s="259" t="s">
        <v>168</v>
      </c>
      <c r="AU212" s="259" t="s">
        <v>85</v>
      </c>
      <c r="AY212" s="18" t="s">
        <v>166</v>
      </c>
      <c r="BE212" s="260">
        <f>IF(N212="základní",J212,0)</f>
        <v>0</v>
      </c>
      <c r="BF212" s="260">
        <f>IF(N212="snížená",J212,0)</f>
        <v>0</v>
      </c>
      <c r="BG212" s="260">
        <f>IF(N212="zákl. přenesená",J212,0)</f>
        <v>0</v>
      </c>
      <c r="BH212" s="260">
        <f>IF(N212="sníž. přenesená",J212,0)</f>
        <v>0</v>
      </c>
      <c r="BI212" s="260">
        <f>IF(N212="nulová",J212,0)</f>
        <v>0</v>
      </c>
      <c r="BJ212" s="18" t="s">
        <v>81</v>
      </c>
      <c r="BK212" s="260">
        <f>ROUND(I212*H212,2)</f>
        <v>0</v>
      </c>
      <c r="BL212" s="18" t="s">
        <v>304</v>
      </c>
      <c r="BM212" s="259" t="s">
        <v>1239</v>
      </c>
    </row>
    <row r="213" s="14" customFormat="1">
      <c r="A213" s="14"/>
      <c r="B213" s="272"/>
      <c r="C213" s="273"/>
      <c r="D213" s="263" t="s">
        <v>174</v>
      </c>
      <c r="E213" s="274" t="s">
        <v>1</v>
      </c>
      <c r="F213" s="275" t="s">
        <v>1236</v>
      </c>
      <c r="G213" s="273"/>
      <c r="H213" s="276">
        <v>8</v>
      </c>
      <c r="I213" s="277"/>
      <c r="J213" s="273"/>
      <c r="K213" s="273"/>
      <c r="L213" s="278"/>
      <c r="M213" s="279"/>
      <c r="N213" s="280"/>
      <c r="O213" s="280"/>
      <c r="P213" s="280"/>
      <c r="Q213" s="280"/>
      <c r="R213" s="280"/>
      <c r="S213" s="280"/>
      <c r="T213" s="28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82" t="s">
        <v>174</v>
      </c>
      <c r="AU213" s="282" t="s">
        <v>85</v>
      </c>
      <c r="AV213" s="14" t="s">
        <v>85</v>
      </c>
      <c r="AW213" s="14" t="s">
        <v>32</v>
      </c>
      <c r="AX213" s="14" t="s">
        <v>77</v>
      </c>
      <c r="AY213" s="282" t="s">
        <v>166</v>
      </c>
    </row>
    <row r="214" s="15" customFormat="1">
      <c r="A214" s="15"/>
      <c r="B214" s="283"/>
      <c r="C214" s="284"/>
      <c r="D214" s="263" t="s">
        <v>174</v>
      </c>
      <c r="E214" s="285" t="s">
        <v>1</v>
      </c>
      <c r="F214" s="286" t="s">
        <v>177</v>
      </c>
      <c r="G214" s="284"/>
      <c r="H214" s="287">
        <v>8</v>
      </c>
      <c r="I214" s="288"/>
      <c r="J214" s="284"/>
      <c r="K214" s="284"/>
      <c r="L214" s="289"/>
      <c r="M214" s="290"/>
      <c r="N214" s="291"/>
      <c r="O214" s="291"/>
      <c r="P214" s="291"/>
      <c r="Q214" s="291"/>
      <c r="R214" s="291"/>
      <c r="S214" s="291"/>
      <c r="T214" s="29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93" t="s">
        <v>174</v>
      </c>
      <c r="AU214" s="293" t="s">
        <v>85</v>
      </c>
      <c r="AV214" s="15" t="s">
        <v>172</v>
      </c>
      <c r="AW214" s="15" t="s">
        <v>32</v>
      </c>
      <c r="AX214" s="15" t="s">
        <v>81</v>
      </c>
      <c r="AY214" s="293" t="s">
        <v>166</v>
      </c>
    </row>
    <row r="215" s="2" customFormat="1" ht="21.75" customHeight="1">
      <c r="A215" s="39"/>
      <c r="B215" s="40"/>
      <c r="C215" s="247" t="s">
        <v>491</v>
      </c>
      <c r="D215" s="247" t="s">
        <v>168</v>
      </c>
      <c r="E215" s="248" t="s">
        <v>1240</v>
      </c>
      <c r="F215" s="249" t="s">
        <v>1241</v>
      </c>
      <c r="G215" s="250" t="s">
        <v>200</v>
      </c>
      <c r="H215" s="251">
        <v>0.23400000000000001</v>
      </c>
      <c r="I215" s="252"/>
      <c r="J215" s="253">
        <f>ROUND(I215*H215,2)</f>
        <v>0</v>
      </c>
      <c r="K215" s="254"/>
      <c r="L215" s="45"/>
      <c r="M215" s="321" t="s">
        <v>1</v>
      </c>
      <c r="N215" s="322" t="s">
        <v>42</v>
      </c>
      <c r="O215" s="318"/>
      <c r="P215" s="319">
        <f>O215*H215</f>
        <v>0</v>
      </c>
      <c r="Q215" s="319">
        <v>0</v>
      </c>
      <c r="R215" s="319">
        <f>Q215*H215</f>
        <v>0</v>
      </c>
      <c r="S215" s="319">
        <v>0</v>
      </c>
      <c r="T215" s="32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59" t="s">
        <v>304</v>
      </c>
      <c r="AT215" s="259" t="s">
        <v>168</v>
      </c>
      <c r="AU215" s="259" t="s">
        <v>85</v>
      </c>
      <c r="AY215" s="18" t="s">
        <v>166</v>
      </c>
      <c r="BE215" s="260">
        <f>IF(N215="základní",J215,0)</f>
        <v>0</v>
      </c>
      <c r="BF215" s="260">
        <f>IF(N215="snížená",J215,0)</f>
        <v>0</v>
      </c>
      <c r="BG215" s="260">
        <f>IF(N215="zákl. přenesená",J215,0)</f>
        <v>0</v>
      </c>
      <c r="BH215" s="260">
        <f>IF(N215="sníž. přenesená",J215,0)</f>
        <v>0</v>
      </c>
      <c r="BI215" s="260">
        <f>IF(N215="nulová",J215,0)</f>
        <v>0</v>
      </c>
      <c r="BJ215" s="18" t="s">
        <v>81</v>
      </c>
      <c r="BK215" s="260">
        <f>ROUND(I215*H215,2)</f>
        <v>0</v>
      </c>
      <c r="BL215" s="18" t="s">
        <v>304</v>
      </c>
      <c r="BM215" s="259" t="s">
        <v>1242</v>
      </c>
    </row>
    <row r="216" s="2" customFormat="1" ht="6.96" customHeight="1">
      <c r="A216" s="39"/>
      <c r="B216" s="67"/>
      <c r="C216" s="68"/>
      <c r="D216" s="68"/>
      <c r="E216" s="68"/>
      <c r="F216" s="68"/>
      <c r="G216" s="68"/>
      <c r="H216" s="68"/>
      <c r="I216" s="194"/>
      <c r="J216" s="68"/>
      <c r="K216" s="68"/>
      <c r="L216" s="45"/>
      <c r="M216" s="39"/>
      <c r="O216" s="39"/>
      <c r="P216" s="39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</row>
  </sheetData>
  <sheetProtection sheet="1" autoFilter="0" formatColumns="0" formatRows="0" objects="1" scenarios="1" spinCount="100000" saltValue="NvdDi5jKjI+i0Egc1/qVWkdbSX3My/mTVEkQNuhU3Zxgl6LDFRiQWRGWQwsqaDI4+jxNlvsvhsBkBWGqykOdqQ==" hashValue="jVPdkVx1q4C628FNVSPuhA58FLahST51uRWy5WPHoHopyfWtE1sCIxhwu1Z6tBR/VNmvl297KDWzTchz7EIYzw==" algorithmName="SHA-512" password="CC35"/>
  <autoFilter ref="C128:K21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5:H115"/>
    <mergeCell ref="E119:H119"/>
    <mergeCell ref="E117:H117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85</v>
      </c>
    </row>
    <row r="4" s="1" customFormat="1" ht="24.96" customHeight="1">
      <c r="B4" s="21"/>
      <c r="D4" s="152" t="s">
        <v>113</v>
      </c>
      <c r="I4" s="148"/>
      <c r="L4" s="21"/>
      <c r="M4" s="153" t="s">
        <v>10</v>
      </c>
      <c r="AT4" s="18" t="s">
        <v>4</v>
      </c>
    </row>
    <row r="5" s="1" customFormat="1" ht="6.96" customHeight="1">
      <c r="B5" s="21"/>
      <c r="I5" s="148"/>
      <c r="L5" s="21"/>
    </row>
    <row r="6" s="1" customFormat="1" ht="12" customHeight="1">
      <c r="B6" s="21"/>
      <c r="D6" s="154" t="s">
        <v>16</v>
      </c>
      <c r="I6" s="148"/>
      <c r="L6" s="21"/>
    </row>
    <row r="7" s="1" customFormat="1" ht="16.5" customHeight="1">
      <c r="B7" s="21"/>
      <c r="E7" s="155" t="str">
        <f>'Rekapitulace stavby'!K6</f>
        <v>Revitalizace školní družiny v Milíně</v>
      </c>
      <c r="F7" s="154"/>
      <c r="G7" s="154"/>
      <c r="H7" s="154"/>
      <c r="I7" s="148"/>
      <c r="L7" s="21"/>
    </row>
    <row r="8">
      <c r="B8" s="21"/>
      <c r="D8" s="154" t="s">
        <v>114</v>
      </c>
      <c r="L8" s="21"/>
    </row>
    <row r="9" s="1" customFormat="1" ht="16.5" customHeight="1">
      <c r="B9" s="21"/>
      <c r="E9" s="155" t="s">
        <v>115</v>
      </c>
      <c r="F9" s="1"/>
      <c r="G9" s="1"/>
      <c r="H9" s="1"/>
      <c r="I9" s="148"/>
      <c r="L9" s="21"/>
    </row>
    <row r="10" s="1" customFormat="1" ht="12" customHeight="1">
      <c r="B10" s="21"/>
      <c r="D10" s="154" t="s">
        <v>116</v>
      </c>
      <c r="I10" s="148"/>
      <c r="L10" s="21"/>
    </row>
    <row r="11" s="2" customFormat="1" ht="16.5" customHeight="1">
      <c r="A11" s="39"/>
      <c r="B11" s="45"/>
      <c r="C11" s="39"/>
      <c r="D11" s="39"/>
      <c r="E11" s="156" t="s">
        <v>117</v>
      </c>
      <c r="F11" s="39"/>
      <c r="G11" s="39"/>
      <c r="H11" s="39"/>
      <c r="I11" s="157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4" t="s">
        <v>118</v>
      </c>
      <c r="E12" s="39"/>
      <c r="F12" s="39"/>
      <c r="G12" s="39"/>
      <c r="H12" s="39"/>
      <c r="I12" s="157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8" t="s">
        <v>1243</v>
      </c>
      <c r="F13" s="39"/>
      <c r="G13" s="39"/>
      <c r="H13" s="39"/>
      <c r="I13" s="157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57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4" t="s">
        <v>18</v>
      </c>
      <c r="E15" s="39"/>
      <c r="F15" s="142" t="s">
        <v>1</v>
      </c>
      <c r="G15" s="39"/>
      <c r="H15" s="39"/>
      <c r="I15" s="159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4" t="s">
        <v>20</v>
      </c>
      <c r="E16" s="39"/>
      <c r="F16" s="142" t="s">
        <v>21</v>
      </c>
      <c r="G16" s="39"/>
      <c r="H16" s="39"/>
      <c r="I16" s="159" t="s">
        <v>22</v>
      </c>
      <c r="J16" s="160" t="str">
        <f>'Rekapitulace stavby'!AN8</f>
        <v>10. 12. 2020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57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4" t="s">
        <v>24</v>
      </c>
      <c r="E18" s="39"/>
      <c r="F18" s="39"/>
      <c r="G18" s="39"/>
      <c r="H18" s="39"/>
      <c r="I18" s="159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9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57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4" t="s">
        <v>28</v>
      </c>
      <c r="E21" s="39"/>
      <c r="F21" s="39"/>
      <c r="G21" s="39"/>
      <c r="H21" s="39"/>
      <c r="I21" s="159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9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57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4" t="s">
        <v>30</v>
      </c>
      <c r="E24" s="39"/>
      <c r="F24" s="39"/>
      <c r="G24" s="39"/>
      <c r="H24" s="39"/>
      <c r="I24" s="159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9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57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4" t="s">
        <v>33</v>
      </c>
      <c r="E27" s="39"/>
      <c r="F27" s="39"/>
      <c r="G27" s="39"/>
      <c r="H27" s="39"/>
      <c r="I27" s="159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9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57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4" t="s">
        <v>35</v>
      </c>
      <c r="E30" s="39"/>
      <c r="F30" s="39"/>
      <c r="G30" s="39"/>
      <c r="H30" s="39"/>
      <c r="I30" s="157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61"/>
      <c r="B31" s="162"/>
      <c r="C31" s="161"/>
      <c r="D31" s="161"/>
      <c r="E31" s="163" t="s">
        <v>1</v>
      </c>
      <c r="F31" s="163"/>
      <c r="G31" s="163"/>
      <c r="H31" s="163"/>
      <c r="I31" s="164"/>
      <c r="J31" s="161"/>
      <c r="K31" s="161"/>
      <c r="L31" s="165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57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7"/>
      <c r="J33" s="166"/>
      <c r="K33" s="166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8" t="s">
        <v>37</v>
      </c>
      <c r="E34" s="39"/>
      <c r="F34" s="39"/>
      <c r="G34" s="39"/>
      <c r="H34" s="39"/>
      <c r="I34" s="157"/>
      <c r="J34" s="169">
        <f>ROUND(J126,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7"/>
      <c r="J35" s="166"/>
      <c r="K35" s="166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70" t="s">
        <v>39</v>
      </c>
      <c r="G36" s="39"/>
      <c r="H36" s="39"/>
      <c r="I36" s="171" t="s">
        <v>38</v>
      </c>
      <c r="J36" s="170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6" t="s">
        <v>41</v>
      </c>
      <c r="E37" s="154" t="s">
        <v>42</v>
      </c>
      <c r="F37" s="172">
        <f>ROUND((SUM(BE126:BE174)),  2)</f>
        <v>0</v>
      </c>
      <c r="G37" s="39"/>
      <c r="H37" s="39"/>
      <c r="I37" s="173">
        <v>0.20999999999999999</v>
      </c>
      <c r="J37" s="172">
        <f>ROUND(((SUM(BE126:BE174))*I37),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4" t="s">
        <v>43</v>
      </c>
      <c r="F38" s="172">
        <f>ROUND((SUM(BF126:BF174)),  2)</f>
        <v>0</v>
      </c>
      <c r="G38" s="39"/>
      <c r="H38" s="39"/>
      <c r="I38" s="173">
        <v>0.14999999999999999</v>
      </c>
      <c r="J38" s="172">
        <f>ROUND(((SUM(BF126:BF174))*I38),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4" t="s">
        <v>44</v>
      </c>
      <c r="F39" s="172">
        <f>ROUND((SUM(BG126:BG174)),  2)</f>
        <v>0</v>
      </c>
      <c r="G39" s="39"/>
      <c r="H39" s="39"/>
      <c r="I39" s="173">
        <v>0.20999999999999999</v>
      </c>
      <c r="J39" s="172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4" t="s">
        <v>45</v>
      </c>
      <c r="F40" s="172">
        <f>ROUND((SUM(BH126:BH174)),  2)</f>
        <v>0</v>
      </c>
      <c r="G40" s="39"/>
      <c r="H40" s="39"/>
      <c r="I40" s="173">
        <v>0.14999999999999999</v>
      </c>
      <c r="J40" s="172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4" t="s">
        <v>46</v>
      </c>
      <c r="F41" s="172">
        <f>ROUND((SUM(BI126:BI174)),  2)</f>
        <v>0</v>
      </c>
      <c r="G41" s="39"/>
      <c r="H41" s="39"/>
      <c r="I41" s="173">
        <v>0</v>
      </c>
      <c r="J41" s="172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57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4"/>
      <c r="D43" s="175" t="s">
        <v>47</v>
      </c>
      <c r="E43" s="176"/>
      <c r="F43" s="176"/>
      <c r="G43" s="177" t="s">
        <v>48</v>
      </c>
      <c r="H43" s="178" t="s">
        <v>49</v>
      </c>
      <c r="I43" s="179"/>
      <c r="J43" s="180">
        <f>SUM(J34:J41)</f>
        <v>0</v>
      </c>
      <c r="K43" s="181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157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I45" s="148"/>
      <c r="L45" s="21"/>
    </row>
    <row r="46" s="1" customFormat="1" ht="14.4" customHeight="1">
      <c r="B46" s="21"/>
      <c r="I46" s="148"/>
      <c r="L46" s="21"/>
    </row>
    <row r="47" s="1" customFormat="1" ht="14.4" customHeight="1">
      <c r="B47" s="21"/>
      <c r="I47" s="148"/>
      <c r="L47" s="21"/>
    </row>
    <row r="48" s="1" customFormat="1" ht="14.4" customHeight="1">
      <c r="B48" s="21"/>
      <c r="I48" s="148"/>
      <c r="L48" s="21"/>
    </row>
    <row r="49" s="1" customFormat="1" ht="14.4" customHeight="1">
      <c r="B49" s="21"/>
      <c r="I49" s="148"/>
      <c r="L49" s="21"/>
    </row>
    <row r="50" s="2" customFormat="1" ht="14.4" customHeight="1">
      <c r="B50" s="64"/>
      <c r="D50" s="182" t="s">
        <v>50</v>
      </c>
      <c r="E50" s="183"/>
      <c r="F50" s="183"/>
      <c r="G50" s="182" t="s">
        <v>51</v>
      </c>
      <c r="H50" s="183"/>
      <c r="I50" s="184"/>
      <c r="J50" s="183"/>
      <c r="K50" s="18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52</v>
      </c>
      <c r="E61" s="186"/>
      <c r="F61" s="187" t="s">
        <v>53</v>
      </c>
      <c r="G61" s="185" t="s">
        <v>52</v>
      </c>
      <c r="H61" s="186"/>
      <c r="I61" s="188"/>
      <c r="J61" s="189" t="s">
        <v>53</v>
      </c>
      <c r="K61" s="18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2" t="s">
        <v>54</v>
      </c>
      <c r="E65" s="190"/>
      <c r="F65" s="190"/>
      <c r="G65" s="182" t="s">
        <v>55</v>
      </c>
      <c r="H65" s="190"/>
      <c r="I65" s="191"/>
      <c r="J65" s="190"/>
      <c r="K65" s="19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52</v>
      </c>
      <c r="E76" s="186"/>
      <c r="F76" s="187" t="s">
        <v>53</v>
      </c>
      <c r="G76" s="185" t="s">
        <v>52</v>
      </c>
      <c r="H76" s="186"/>
      <c r="I76" s="188"/>
      <c r="J76" s="189" t="s">
        <v>53</v>
      </c>
      <c r="K76" s="18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57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7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7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8" t="str">
        <f>E7</f>
        <v>Revitalizace školní družiny v Milíně</v>
      </c>
      <c r="F85" s="33"/>
      <c r="G85" s="33"/>
      <c r="H85" s="33"/>
      <c r="I85" s="157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114</v>
      </c>
      <c r="D86" s="23"/>
      <c r="E86" s="23"/>
      <c r="F86" s="23"/>
      <c r="G86" s="23"/>
      <c r="H86" s="23"/>
      <c r="I86" s="148"/>
      <c r="J86" s="23"/>
      <c r="K86" s="23"/>
      <c r="L86" s="21"/>
    </row>
    <row r="87" s="1" customFormat="1" ht="16.5" customHeight="1">
      <c r="B87" s="22"/>
      <c r="C87" s="23"/>
      <c r="D87" s="23"/>
      <c r="E87" s="198" t="s">
        <v>115</v>
      </c>
      <c r="F87" s="23"/>
      <c r="G87" s="23"/>
      <c r="H87" s="23"/>
      <c r="I87" s="148"/>
      <c r="J87" s="23"/>
      <c r="K87" s="23"/>
      <c r="L87" s="21"/>
    </row>
    <row r="88" s="1" customFormat="1" ht="12" customHeight="1">
      <c r="B88" s="22"/>
      <c r="C88" s="33" t="s">
        <v>116</v>
      </c>
      <c r="D88" s="23"/>
      <c r="E88" s="23"/>
      <c r="F88" s="23"/>
      <c r="G88" s="23"/>
      <c r="H88" s="23"/>
      <c r="I88" s="148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99" t="s">
        <v>117</v>
      </c>
      <c r="F89" s="41"/>
      <c r="G89" s="41"/>
      <c r="H89" s="41"/>
      <c r="I89" s="157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118</v>
      </c>
      <c r="D90" s="41"/>
      <c r="E90" s="41"/>
      <c r="F90" s="41"/>
      <c r="G90" s="41"/>
      <c r="H90" s="41"/>
      <c r="I90" s="157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1.1.d - Vzduchotechnika</v>
      </c>
      <c r="F91" s="41"/>
      <c r="G91" s="41"/>
      <c r="H91" s="41"/>
      <c r="I91" s="157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7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Školní 248, 262 31 Milín</v>
      </c>
      <c r="G93" s="41"/>
      <c r="H93" s="41"/>
      <c r="I93" s="159" t="s">
        <v>22</v>
      </c>
      <c r="J93" s="80" t="str">
        <f>IF(J16="","",J16)</f>
        <v>10. 12. 2020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157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24</v>
      </c>
      <c r="D95" s="41"/>
      <c r="E95" s="41"/>
      <c r="F95" s="28" t="str">
        <f>E19</f>
        <v>Obec Milín</v>
      </c>
      <c r="G95" s="41"/>
      <c r="H95" s="41"/>
      <c r="I95" s="159" t="s">
        <v>30</v>
      </c>
      <c r="J95" s="37" t="str">
        <f>E25</f>
        <v>JM CONSTRUCTION,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159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7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200" t="s">
        <v>121</v>
      </c>
      <c r="D98" s="201"/>
      <c r="E98" s="201"/>
      <c r="F98" s="201"/>
      <c r="G98" s="201"/>
      <c r="H98" s="201"/>
      <c r="I98" s="202"/>
      <c r="J98" s="203" t="s">
        <v>122</v>
      </c>
      <c r="K98" s="20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157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204" t="s">
        <v>123</v>
      </c>
      <c r="D100" s="41"/>
      <c r="E100" s="41"/>
      <c r="F100" s="41"/>
      <c r="G100" s="41"/>
      <c r="H100" s="41"/>
      <c r="I100" s="157"/>
      <c r="J100" s="111">
        <f>J126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124</v>
      </c>
    </row>
    <row r="101" s="9" customFormat="1" ht="24.96" customHeight="1">
      <c r="A101" s="9"/>
      <c r="B101" s="205"/>
      <c r="C101" s="206"/>
      <c r="D101" s="207" t="s">
        <v>138</v>
      </c>
      <c r="E101" s="208"/>
      <c r="F101" s="208"/>
      <c r="G101" s="208"/>
      <c r="H101" s="208"/>
      <c r="I101" s="209"/>
      <c r="J101" s="210">
        <f>J127</f>
        <v>0</v>
      </c>
      <c r="K101" s="206"/>
      <c r="L101" s="21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2"/>
      <c r="C102" s="133"/>
      <c r="D102" s="213" t="s">
        <v>1244</v>
      </c>
      <c r="E102" s="214"/>
      <c r="F102" s="214"/>
      <c r="G102" s="214"/>
      <c r="H102" s="214"/>
      <c r="I102" s="215"/>
      <c r="J102" s="216">
        <f>J128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157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194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197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151</v>
      </c>
      <c r="D109" s="41"/>
      <c r="E109" s="41"/>
      <c r="F109" s="41"/>
      <c r="G109" s="41"/>
      <c r="H109" s="41"/>
      <c r="I109" s="157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157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157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98" t="str">
        <f>E7</f>
        <v>Revitalizace školní družiny v Milíně</v>
      </c>
      <c r="F112" s="33"/>
      <c r="G112" s="33"/>
      <c r="H112" s="33"/>
      <c r="I112" s="157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114</v>
      </c>
      <c r="D113" s="23"/>
      <c r="E113" s="23"/>
      <c r="F113" s="23"/>
      <c r="G113" s="23"/>
      <c r="H113" s="23"/>
      <c r="I113" s="148"/>
      <c r="J113" s="23"/>
      <c r="K113" s="23"/>
      <c r="L113" s="21"/>
    </row>
    <row r="114" s="1" customFormat="1" ht="16.5" customHeight="1">
      <c r="B114" s="22"/>
      <c r="C114" s="23"/>
      <c r="D114" s="23"/>
      <c r="E114" s="198" t="s">
        <v>115</v>
      </c>
      <c r="F114" s="23"/>
      <c r="G114" s="23"/>
      <c r="H114" s="23"/>
      <c r="I114" s="148"/>
      <c r="J114" s="23"/>
      <c r="K114" s="23"/>
      <c r="L114" s="21"/>
    </row>
    <row r="115" s="1" customFormat="1" ht="12" customHeight="1">
      <c r="B115" s="22"/>
      <c r="C115" s="33" t="s">
        <v>116</v>
      </c>
      <c r="D115" s="23"/>
      <c r="E115" s="23"/>
      <c r="F115" s="23"/>
      <c r="G115" s="23"/>
      <c r="H115" s="23"/>
      <c r="I115" s="148"/>
      <c r="J115" s="23"/>
      <c r="K115" s="23"/>
      <c r="L115" s="21"/>
    </row>
    <row r="116" s="2" customFormat="1" ht="16.5" customHeight="1">
      <c r="A116" s="39"/>
      <c r="B116" s="40"/>
      <c r="C116" s="41"/>
      <c r="D116" s="41"/>
      <c r="E116" s="199" t="s">
        <v>117</v>
      </c>
      <c r="F116" s="41"/>
      <c r="G116" s="41"/>
      <c r="H116" s="41"/>
      <c r="I116" s="157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118</v>
      </c>
      <c r="D117" s="41"/>
      <c r="E117" s="41"/>
      <c r="F117" s="41"/>
      <c r="G117" s="41"/>
      <c r="H117" s="41"/>
      <c r="I117" s="157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E13</f>
        <v>1.1.d - Vzduchotechnika</v>
      </c>
      <c r="F118" s="41"/>
      <c r="G118" s="41"/>
      <c r="H118" s="41"/>
      <c r="I118" s="157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157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F16</f>
        <v>Školní 248, 262 31 Milín</v>
      </c>
      <c r="G120" s="41"/>
      <c r="H120" s="41"/>
      <c r="I120" s="159" t="s">
        <v>22</v>
      </c>
      <c r="J120" s="80" t="str">
        <f>IF(J16="","",J16)</f>
        <v>10. 12. 2020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157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40.05" customHeight="1">
      <c r="A122" s="39"/>
      <c r="B122" s="40"/>
      <c r="C122" s="33" t="s">
        <v>24</v>
      </c>
      <c r="D122" s="41"/>
      <c r="E122" s="41"/>
      <c r="F122" s="28" t="str">
        <f>E19</f>
        <v>Obec Milín</v>
      </c>
      <c r="G122" s="41"/>
      <c r="H122" s="41"/>
      <c r="I122" s="159" t="s">
        <v>30</v>
      </c>
      <c r="J122" s="37" t="str">
        <f>E25</f>
        <v>JM CONSTRUCTION, s.r.o.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IF(E22="","",E22)</f>
        <v>Vyplň údaj</v>
      </c>
      <c r="G123" s="41"/>
      <c r="H123" s="41"/>
      <c r="I123" s="159" t="s">
        <v>33</v>
      </c>
      <c r="J123" s="37" t="str">
        <f>E28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157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218"/>
      <c r="B125" s="219"/>
      <c r="C125" s="220" t="s">
        <v>152</v>
      </c>
      <c r="D125" s="221" t="s">
        <v>62</v>
      </c>
      <c r="E125" s="221" t="s">
        <v>58</v>
      </c>
      <c r="F125" s="221" t="s">
        <v>59</v>
      </c>
      <c r="G125" s="221" t="s">
        <v>153</v>
      </c>
      <c r="H125" s="221" t="s">
        <v>154</v>
      </c>
      <c r="I125" s="222" t="s">
        <v>155</v>
      </c>
      <c r="J125" s="223" t="s">
        <v>122</v>
      </c>
      <c r="K125" s="224" t="s">
        <v>156</v>
      </c>
      <c r="L125" s="225"/>
      <c r="M125" s="101" t="s">
        <v>1</v>
      </c>
      <c r="N125" s="102" t="s">
        <v>41</v>
      </c>
      <c r="O125" s="102" t="s">
        <v>157</v>
      </c>
      <c r="P125" s="102" t="s">
        <v>158</v>
      </c>
      <c r="Q125" s="102" t="s">
        <v>159</v>
      </c>
      <c r="R125" s="102" t="s">
        <v>160</v>
      </c>
      <c r="S125" s="102" t="s">
        <v>161</v>
      </c>
      <c r="T125" s="103" t="s">
        <v>162</v>
      </c>
      <c r="U125" s="218"/>
      <c r="V125" s="218"/>
      <c r="W125" s="218"/>
      <c r="X125" s="218"/>
      <c r="Y125" s="218"/>
      <c r="Z125" s="218"/>
      <c r="AA125" s="218"/>
      <c r="AB125" s="218"/>
      <c r="AC125" s="218"/>
      <c r="AD125" s="218"/>
      <c r="AE125" s="218"/>
    </row>
    <row r="126" s="2" customFormat="1" ht="22.8" customHeight="1">
      <c r="A126" s="39"/>
      <c r="B126" s="40"/>
      <c r="C126" s="108" t="s">
        <v>163</v>
      </c>
      <c r="D126" s="41"/>
      <c r="E126" s="41"/>
      <c r="F126" s="41"/>
      <c r="G126" s="41"/>
      <c r="H126" s="41"/>
      <c r="I126" s="157"/>
      <c r="J126" s="226">
        <f>BK126</f>
        <v>0</v>
      </c>
      <c r="K126" s="41"/>
      <c r="L126" s="45"/>
      <c r="M126" s="104"/>
      <c r="N126" s="227"/>
      <c r="O126" s="105"/>
      <c r="P126" s="228">
        <f>P127</f>
        <v>0</v>
      </c>
      <c r="Q126" s="105"/>
      <c r="R126" s="228">
        <f>R127</f>
        <v>0</v>
      </c>
      <c r="S126" s="105"/>
      <c r="T126" s="229">
        <f>T127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76</v>
      </c>
      <c r="AU126" s="18" t="s">
        <v>124</v>
      </c>
      <c r="BK126" s="230">
        <f>BK127</f>
        <v>0</v>
      </c>
    </row>
    <row r="127" s="12" customFormat="1" ht="25.92" customHeight="1">
      <c r="A127" s="12"/>
      <c r="B127" s="231"/>
      <c r="C127" s="232"/>
      <c r="D127" s="233" t="s">
        <v>76</v>
      </c>
      <c r="E127" s="234" t="s">
        <v>636</v>
      </c>
      <c r="F127" s="234" t="s">
        <v>637</v>
      </c>
      <c r="G127" s="232"/>
      <c r="H127" s="232"/>
      <c r="I127" s="235"/>
      <c r="J127" s="236">
        <f>BK127</f>
        <v>0</v>
      </c>
      <c r="K127" s="232"/>
      <c r="L127" s="237"/>
      <c r="M127" s="238"/>
      <c r="N127" s="239"/>
      <c r="O127" s="239"/>
      <c r="P127" s="240">
        <f>P128</f>
        <v>0</v>
      </c>
      <c r="Q127" s="239"/>
      <c r="R127" s="240">
        <f>R128</f>
        <v>0</v>
      </c>
      <c r="S127" s="239"/>
      <c r="T127" s="241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2" t="s">
        <v>85</v>
      </c>
      <c r="AT127" s="243" t="s">
        <v>76</v>
      </c>
      <c r="AU127" s="243" t="s">
        <v>77</v>
      </c>
      <c r="AY127" s="242" t="s">
        <v>166</v>
      </c>
      <c r="BK127" s="244">
        <f>BK128</f>
        <v>0</v>
      </c>
    </row>
    <row r="128" s="12" customFormat="1" ht="22.8" customHeight="1">
      <c r="A128" s="12"/>
      <c r="B128" s="231"/>
      <c r="C128" s="232"/>
      <c r="D128" s="233" t="s">
        <v>76</v>
      </c>
      <c r="E128" s="245" t="s">
        <v>1245</v>
      </c>
      <c r="F128" s="245" t="s">
        <v>1246</v>
      </c>
      <c r="G128" s="232"/>
      <c r="H128" s="232"/>
      <c r="I128" s="235"/>
      <c r="J128" s="246">
        <f>BK128</f>
        <v>0</v>
      </c>
      <c r="K128" s="232"/>
      <c r="L128" s="237"/>
      <c r="M128" s="238"/>
      <c r="N128" s="239"/>
      <c r="O128" s="239"/>
      <c r="P128" s="240">
        <f>SUM(P129:P174)</f>
        <v>0</v>
      </c>
      <c r="Q128" s="239"/>
      <c r="R128" s="240">
        <f>SUM(R129:R174)</f>
        <v>0</v>
      </c>
      <c r="S128" s="239"/>
      <c r="T128" s="241">
        <f>SUM(T129:T174)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2" t="s">
        <v>81</v>
      </c>
      <c r="AT128" s="243" t="s">
        <v>76</v>
      </c>
      <c r="AU128" s="243" t="s">
        <v>81</v>
      </c>
      <c r="AY128" s="242" t="s">
        <v>166</v>
      </c>
      <c r="BK128" s="244">
        <f>SUM(BK129:BK174)</f>
        <v>0</v>
      </c>
    </row>
    <row r="129" s="2" customFormat="1" ht="16.5" customHeight="1">
      <c r="A129" s="39"/>
      <c r="B129" s="40"/>
      <c r="C129" s="247" t="s">
        <v>461</v>
      </c>
      <c r="D129" s="247" t="s">
        <v>168</v>
      </c>
      <c r="E129" s="248" t="s">
        <v>1247</v>
      </c>
      <c r="F129" s="249" t="s">
        <v>1248</v>
      </c>
      <c r="G129" s="250" t="s">
        <v>242</v>
      </c>
      <c r="H129" s="251">
        <v>1</v>
      </c>
      <c r="I129" s="252"/>
      <c r="J129" s="253">
        <f>ROUND(I129*H129,2)</f>
        <v>0</v>
      </c>
      <c r="K129" s="254"/>
      <c r="L129" s="45"/>
      <c r="M129" s="255" t="s">
        <v>1</v>
      </c>
      <c r="N129" s="256" t="s">
        <v>42</v>
      </c>
      <c r="O129" s="92"/>
      <c r="P129" s="257">
        <f>O129*H129</f>
        <v>0</v>
      </c>
      <c r="Q129" s="257">
        <v>0</v>
      </c>
      <c r="R129" s="257">
        <f>Q129*H129</f>
        <v>0</v>
      </c>
      <c r="S129" s="257">
        <v>0</v>
      </c>
      <c r="T129" s="25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59" t="s">
        <v>172</v>
      </c>
      <c r="AT129" s="259" t="s">
        <v>168</v>
      </c>
      <c r="AU129" s="259" t="s">
        <v>85</v>
      </c>
      <c r="AY129" s="18" t="s">
        <v>166</v>
      </c>
      <c r="BE129" s="260">
        <f>IF(N129="základní",J129,0)</f>
        <v>0</v>
      </c>
      <c r="BF129" s="260">
        <f>IF(N129="snížená",J129,0)</f>
        <v>0</v>
      </c>
      <c r="BG129" s="260">
        <f>IF(N129="zákl. přenesená",J129,0)</f>
        <v>0</v>
      </c>
      <c r="BH129" s="260">
        <f>IF(N129="sníž. přenesená",J129,0)</f>
        <v>0</v>
      </c>
      <c r="BI129" s="260">
        <f>IF(N129="nulová",J129,0)</f>
        <v>0</v>
      </c>
      <c r="BJ129" s="18" t="s">
        <v>81</v>
      </c>
      <c r="BK129" s="260">
        <f>ROUND(I129*H129,2)</f>
        <v>0</v>
      </c>
      <c r="BL129" s="18" t="s">
        <v>172</v>
      </c>
      <c r="BM129" s="259" t="s">
        <v>1249</v>
      </c>
    </row>
    <row r="130" s="2" customFormat="1" ht="21.75" customHeight="1">
      <c r="A130" s="39"/>
      <c r="B130" s="40"/>
      <c r="C130" s="247" t="s">
        <v>469</v>
      </c>
      <c r="D130" s="247" t="s">
        <v>168</v>
      </c>
      <c r="E130" s="248" t="s">
        <v>1250</v>
      </c>
      <c r="F130" s="249" t="s">
        <v>1251</v>
      </c>
      <c r="G130" s="250" t="s">
        <v>242</v>
      </c>
      <c r="H130" s="251">
        <v>10.5</v>
      </c>
      <c r="I130" s="252"/>
      <c r="J130" s="253">
        <f>ROUND(I130*H130,2)</f>
        <v>0</v>
      </c>
      <c r="K130" s="254"/>
      <c r="L130" s="45"/>
      <c r="M130" s="255" t="s">
        <v>1</v>
      </c>
      <c r="N130" s="256" t="s">
        <v>42</v>
      </c>
      <c r="O130" s="92"/>
      <c r="P130" s="257">
        <f>O130*H130</f>
        <v>0</v>
      </c>
      <c r="Q130" s="257">
        <v>0</v>
      </c>
      <c r="R130" s="257">
        <f>Q130*H130</f>
        <v>0</v>
      </c>
      <c r="S130" s="257">
        <v>0</v>
      </c>
      <c r="T130" s="258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59" t="s">
        <v>172</v>
      </c>
      <c r="AT130" s="259" t="s">
        <v>168</v>
      </c>
      <c r="AU130" s="259" t="s">
        <v>85</v>
      </c>
      <c r="AY130" s="18" t="s">
        <v>166</v>
      </c>
      <c r="BE130" s="260">
        <f>IF(N130="základní",J130,0)</f>
        <v>0</v>
      </c>
      <c r="BF130" s="260">
        <f>IF(N130="snížená",J130,0)</f>
        <v>0</v>
      </c>
      <c r="BG130" s="260">
        <f>IF(N130="zákl. přenesená",J130,0)</f>
        <v>0</v>
      </c>
      <c r="BH130" s="260">
        <f>IF(N130="sníž. přenesená",J130,0)</f>
        <v>0</v>
      </c>
      <c r="BI130" s="260">
        <f>IF(N130="nulová",J130,0)</f>
        <v>0</v>
      </c>
      <c r="BJ130" s="18" t="s">
        <v>81</v>
      </c>
      <c r="BK130" s="260">
        <f>ROUND(I130*H130,2)</f>
        <v>0</v>
      </c>
      <c r="BL130" s="18" t="s">
        <v>172</v>
      </c>
      <c r="BM130" s="259" t="s">
        <v>1252</v>
      </c>
    </row>
    <row r="131" s="2" customFormat="1" ht="21.75" customHeight="1">
      <c r="A131" s="39"/>
      <c r="B131" s="40"/>
      <c r="C131" s="247" t="s">
        <v>467</v>
      </c>
      <c r="D131" s="247" t="s">
        <v>168</v>
      </c>
      <c r="E131" s="248" t="s">
        <v>1253</v>
      </c>
      <c r="F131" s="249" t="s">
        <v>1254</v>
      </c>
      <c r="G131" s="250" t="s">
        <v>242</v>
      </c>
      <c r="H131" s="251">
        <v>12</v>
      </c>
      <c r="I131" s="252"/>
      <c r="J131" s="253">
        <f>ROUND(I131*H131,2)</f>
        <v>0</v>
      </c>
      <c r="K131" s="254"/>
      <c r="L131" s="45"/>
      <c r="M131" s="255" t="s">
        <v>1</v>
      </c>
      <c r="N131" s="256" t="s">
        <v>42</v>
      </c>
      <c r="O131" s="92"/>
      <c r="P131" s="257">
        <f>O131*H131</f>
        <v>0</v>
      </c>
      <c r="Q131" s="257">
        <v>0</v>
      </c>
      <c r="R131" s="257">
        <f>Q131*H131</f>
        <v>0</v>
      </c>
      <c r="S131" s="257">
        <v>0</v>
      </c>
      <c r="T131" s="258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59" t="s">
        <v>172</v>
      </c>
      <c r="AT131" s="259" t="s">
        <v>168</v>
      </c>
      <c r="AU131" s="259" t="s">
        <v>85</v>
      </c>
      <c r="AY131" s="18" t="s">
        <v>166</v>
      </c>
      <c r="BE131" s="260">
        <f>IF(N131="základní",J131,0)</f>
        <v>0</v>
      </c>
      <c r="BF131" s="260">
        <f>IF(N131="snížená",J131,0)</f>
        <v>0</v>
      </c>
      <c r="BG131" s="260">
        <f>IF(N131="zákl. přenesená",J131,0)</f>
        <v>0</v>
      </c>
      <c r="BH131" s="260">
        <f>IF(N131="sníž. přenesená",J131,0)</f>
        <v>0</v>
      </c>
      <c r="BI131" s="260">
        <f>IF(N131="nulová",J131,0)</f>
        <v>0</v>
      </c>
      <c r="BJ131" s="18" t="s">
        <v>81</v>
      </c>
      <c r="BK131" s="260">
        <f>ROUND(I131*H131,2)</f>
        <v>0</v>
      </c>
      <c r="BL131" s="18" t="s">
        <v>172</v>
      </c>
      <c r="BM131" s="259" t="s">
        <v>1255</v>
      </c>
    </row>
    <row r="132" s="2" customFormat="1" ht="55.5" customHeight="1">
      <c r="A132" s="39"/>
      <c r="B132" s="40"/>
      <c r="C132" s="247" t="s">
        <v>81</v>
      </c>
      <c r="D132" s="247" t="s">
        <v>168</v>
      </c>
      <c r="E132" s="248" t="s">
        <v>1256</v>
      </c>
      <c r="F132" s="249" t="s">
        <v>1257</v>
      </c>
      <c r="G132" s="250" t="s">
        <v>1258</v>
      </c>
      <c r="H132" s="251">
        <v>1</v>
      </c>
      <c r="I132" s="252"/>
      <c r="J132" s="253">
        <f>ROUND(I132*H132,2)</f>
        <v>0</v>
      </c>
      <c r="K132" s="254"/>
      <c r="L132" s="45"/>
      <c r="M132" s="255" t="s">
        <v>1</v>
      </c>
      <c r="N132" s="256" t="s">
        <v>42</v>
      </c>
      <c r="O132" s="92"/>
      <c r="P132" s="257">
        <f>O132*H132</f>
        <v>0</v>
      </c>
      <c r="Q132" s="257">
        <v>0</v>
      </c>
      <c r="R132" s="257">
        <f>Q132*H132</f>
        <v>0</v>
      </c>
      <c r="S132" s="257">
        <v>0</v>
      </c>
      <c r="T132" s="258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59" t="s">
        <v>172</v>
      </c>
      <c r="AT132" s="259" t="s">
        <v>168</v>
      </c>
      <c r="AU132" s="259" t="s">
        <v>85</v>
      </c>
      <c r="AY132" s="18" t="s">
        <v>166</v>
      </c>
      <c r="BE132" s="260">
        <f>IF(N132="základní",J132,0)</f>
        <v>0</v>
      </c>
      <c r="BF132" s="260">
        <f>IF(N132="snížená",J132,0)</f>
        <v>0</v>
      </c>
      <c r="BG132" s="260">
        <f>IF(N132="zákl. přenesená",J132,0)</f>
        <v>0</v>
      </c>
      <c r="BH132" s="260">
        <f>IF(N132="sníž. přenesená",J132,0)</f>
        <v>0</v>
      </c>
      <c r="BI132" s="260">
        <f>IF(N132="nulová",J132,0)</f>
        <v>0</v>
      </c>
      <c r="BJ132" s="18" t="s">
        <v>81</v>
      </c>
      <c r="BK132" s="260">
        <f>ROUND(I132*H132,2)</f>
        <v>0</v>
      </c>
      <c r="BL132" s="18" t="s">
        <v>172</v>
      </c>
      <c r="BM132" s="259" t="s">
        <v>1259</v>
      </c>
    </row>
    <row r="133" s="2" customFormat="1" ht="55.5" customHeight="1">
      <c r="A133" s="39"/>
      <c r="B133" s="40"/>
      <c r="C133" s="247" t="s">
        <v>85</v>
      </c>
      <c r="D133" s="247" t="s">
        <v>168</v>
      </c>
      <c r="E133" s="248" t="s">
        <v>1260</v>
      </c>
      <c r="F133" s="249" t="s">
        <v>1261</v>
      </c>
      <c r="G133" s="250" t="s">
        <v>1258</v>
      </c>
      <c r="H133" s="251">
        <v>1</v>
      </c>
      <c r="I133" s="252"/>
      <c r="J133" s="253">
        <f>ROUND(I133*H133,2)</f>
        <v>0</v>
      </c>
      <c r="K133" s="254"/>
      <c r="L133" s="45"/>
      <c r="M133" s="255" t="s">
        <v>1</v>
      </c>
      <c r="N133" s="256" t="s">
        <v>42</v>
      </c>
      <c r="O133" s="92"/>
      <c r="P133" s="257">
        <f>O133*H133</f>
        <v>0</v>
      </c>
      <c r="Q133" s="257">
        <v>0</v>
      </c>
      <c r="R133" s="257">
        <f>Q133*H133</f>
        <v>0</v>
      </c>
      <c r="S133" s="257">
        <v>0</v>
      </c>
      <c r="T133" s="25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9" t="s">
        <v>172</v>
      </c>
      <c r="AT133" s="259" t="s">
        <v>168</v>
      </c>
      <c r="AU133" s="259" t="s">
        <v>85</v>
      </c>
      <c r="AY133" s="18" t="s">
        <v>166</v>
      </c>
      <c r="BE133" s="260">
        <f>IF(N133="základní",J133,0)</f>
        <v>0</v>
      </c>
      <c r="BF133" s="260">
        <f>IF(N133="snížená",J133,0)</f>
        <v>0</v>
      </c>
      <c r="BG133" s="260">
        <f>IF(N133="zákl. přenesená",J133,0)</f>
        <v>0</v>
      </c>
      <c r="BH133" s="260">
        <f>IF(N133="sníž. přenesená",J133,0)</f>
        <v>0</v>
      </c>
      <c r="BI133" s="260">
        <f>IF(N133="nulová",J133,0)</f>
        <v>0</v>
      </c>
      <c r="BJ133" s="18" t="s">
        <v>81</v>
      </c>
      <c r="BK133" s="260">
        <f>ROUND(I133*H133,2)</f>
        <v>0</v>
      </c>
      <c r="BL133" s="18" t="s">
        <v>172</v>
      </c>
      <c r="BM133" s="259" t="s">
        <v>1262</v>
      </c>
    </row>
    <row r="134" s="2" customFormat="1" ht="16.5" customHeight="1">
      <c r="A134" s="39"/>
      <c r="B134" s="40"/>
      <c r="C134" s="247" t="s">
        <v>93</v>
      </c>
      <c r="D134" s="247" t="s">
        <v>168</v>
      </c>
      <c r="E134" s="248" t="s">
        <v>1263</v>
      </c>
      <c r="F134" s="249" t="s">
        <v>1264</v>
      </c>
      <c r="G134" s="250" t="s">
        <v>1258</v>
      </c>
      <c r="H134" s="251">
        <v>1</v>
      </c>
      <c r="I134" s="252"/>
      <c r="J134" s="253">
        <f>ROUND(I134*H134,2)</f>
        <v>0</v>
      </c>
      <c r="K134" s="254"/>
      <c r="L134" s="45"/>
      <c r="M134" s="255" t="s">
        <v>1</v>
      </c>
      <c r="N134" s="256" t="s">
        <v>42</v>
      </c>
      <c r="O134" s="92"/>
      <c r="P134" s="257">
        <f>O134*H134</f>
        <v>0</v>
      </c>
      <c r="Q134" s="257">
        <v>0</v>
      </c>
      <c r="R134" s="257">
        <f>Q134*H134</f>
        <v>0</v>
      </c>
      <c r="S134" s="257">
        <v>0</v>
      </c>
      <c r="T134" s="25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9" t="s">
        <v>172</v>
      </c>
      <c r="AT134" s="259" t="s">
        <v>168</v>
      </c>
      <c r="AU134" s="259" t="s">
        <v>85</v>
      </c>
      <c r="AY134" s="18" t="s">
        <v>166</v>
      </c>
      <c r="BE134" s="260">
        <f>IF(N134="základní",J134,0)</f>
        <v>0</v>
      </c>
      <c r="BF134" s="260">
        <f>IF(N134="snížená",J134,0)</f>
        <v>0</v>
      </c>
      <c r="BG134" s="260">
        <f>IF(N134="zákl. přenesená",J134,0)</f>
        <v>0</v>
      </c>
      <c r="BH134" s="260">
        <f>IF(N134="sníž. přenesená",J134,0)</f>
        <v>0</v>
      </c>
      <c r="BI134" s="260">
        <f>IF(N134="nulová",J134,0)</f>
        <v>0</v>
      </c>
      <c r="BJ134" s="18" t="s">
        <v>81</v>
      </c>
      <c r="BK134" s="260">
        <f>ROUND(I134*H134,2)</f>
        <v>0</v>
      </c>
      <c r="BL134" s="18" t="s">
        <v>172</v>
      </c>
      <c r="BM134" s="259" t="s">
        <v>1265</v>
      </c>
    </row>
    <row r="135" s="2" customFormat="1" ht="44.25" customHeight="1">
      <c r="A135" s="39"/>
      <c r="B135" s="40"/>
      <c r="C135" s="247" t="s">
        <v>172</v>
      </c>
      <c r="D135" s="247" t="s">
        <v>168</v>
      </c>
      <c r="E135" s="248" t="s">
        <v>1266</v>
      </c>
      <c r="F135" s="249" t="s">
        <v>1267</v>
      </c>
      <c r="G135" s="250" t="s">
        <v>1258</v>
      </c>
      <c r="H135" s="251">
        <v>1</v>
      </c>
      <c r="I135" s="252"/>
      <c r="J135" s="253">
        <f>ROUND(I135*H135,2)</f>
        <v>0</v>
      </c>
      <c r="K135" s="254"/>
      <c r="L135" s="45"/>
      <c r="M135" s="255" t="s">
        <v>1</v>
      </c>
      <c r="N135" s="256" t="s">
        <v>42</v>
      </c>
      <c r="O135" s="92"/>
      <c r="P135" s="257">
        <f>O135*H135</f>
        <v>0</v>
      </c>
      <c r="Q135" s="257">
        <v>0</v>
      </c>
      <c r="R135" s="257">
        <f>Q135*H135</f>
        <v>0</v>
      </c>
      <c r="S135" s="257">
        <v>0</v>
      </c>
      <c r="T135" s="25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9" t="s">
        <v>172</v>
      </c>
      <c r="AT135" s="259" t="s">
        <v>168</v>
      </c>
      <c r="AU135" s="259" t="s">
        <v>85</v>
      </c>
      <c r="AY135" s="18" t="s">
        <v>166</v>
      </c>
      <c r="BE135" s="260">
        <f>IF(N135="základní",J135,0)</f>
        <v>0</v>
      </c>
      <c r="BF135" s="260">
        <f>IF(N135="snížená",J135,0)</f>
        <v>0</v>
      </c>
      <c r="BG135" s="260">
        <f>IF(N135="zákl. přenesená",J135,0)</f>
        <v>0</v>
      </c>
      <c r="BH135" s="260">
        <f>IF(N135="sníž. přenesená",J135,0)</f>
        <v>0</v>
      </c>
      <c r="BI135" s="260">
        <f>IF(N135="nulová",J135,0)</f>
        <v>0</v>
      </c>
      <c r="BJ135" s="18" t="s">
        <v>81</v>
      </c>
      <c r="BK135" s="260">
        <f>ROUND(I135*H135,2)</f>
        <v>0</v>
      </c>
      <c r="BL135" s="18" t="s">
        <v>172</v>
      </c>
      <c r="BM135" s="259" t="s">
        <v>1268</v>
      </c>
    </row>
    <row r="136" s="2" customFormat="1" ht="16.5" customHeight="1">
      <c r="A136" s="39"/>
      <c r="B136" s="40"/>
      <c r="C136" s="247" t="s">
        <v>197</v>
      </c>
      <c r="D136" s="247" t="s">
        <v>168</v>
      </c>
      <c r="E136" s="248" t="s">
        <v>1269</v>
      </c>
      <c r="F136" s="249" t="s">
        <v>1270</v>
      </c>
      <c r="G136" s="250" t="s">
        <v>1258</v>
      </c>
      <c r="H136" s="251">
        <v>4</v>
      </c>
      <c r="I136" s="252"/>
      <c r="J136" s="253">
        <f>ROUND(I136*H136,2)</f>
        <v>0</v>
      </c>
      <c r="K136" s="254"/>
      <c r="L136" s="45"/>
      <c r="M136" s="255" t="s">
        <v>1</v>
      </c>
      <c r="N136" s="256" t="s">
        <v>42</v>
      </c>
      <c r="O136" s="92"/>
      <c r="P136" s="257">
        <f>O136*H136</f>
        <v>0</v>
      </c>
      <c r="Q136" s="257">
        <v>0</v>
      </c>
      <c r="R136" s="257">
        <f>Q136*H136</f>
        <v>0</v>
      </c>
      <c r="S136" s="257">
        <v>0</v>
      </c>
      <c r="T136" s="25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9" t="s">
        <v>172</v>
      </c>
      <c r="AT136" s="259" t="s">
        <v>168</v>
      </c>
      <c r="AU136" s="259" t="s">
        <v>85</v>
      </c>
      <c r="AY136" s="18" t="s">
        <v>166</v>
      </c>
      <c r="BE136" s="260">
        <f>IF(N136="základní",J136,0)</f>
        <v>0</v>
      </c>
      <c r="BF136" s="260">
        <f>IF(N136="snížená",J136,0)</f>
        <v>0</v>
      </c>
      <c r="BG136" s="260">
        <f>IF(N136="zákl. přenesená",J136,0)</f>
        <v>0</v>
      </c>
      <c r="BH136" s="260">
        <f>IF(N136="sníž. přenesená",J136,0)</f>
        <v>0</v>
      </c>
      <c r="BI136" s="260">
        <f>IF(N136="nulová",J136,0)</f>
        <v>0</v>
      </c>
      <c r="BJ136" s="18" t="s">
        <v>81</v>
      </c>
      <c r="BK136" s="260">
        <f>ROUND(I136*H136,2)</f>
        <v>0</v>
      </c>
      <c r="BL136" s="18" t="s">
        <v>172</v>
      </c>
      <c r="BM136" s="259" t="s">
        <v>1271</v>
      </c>
    </row>
    <row r="137" s="2" customFormat="1" ht="33" customHeight="1">
      <c r="A137" s="39"/>
      <c r="B137" s="40"/>
      <c r="C137" s="247" t="s">
        <v>348</v>
      </c>
      <c r="D137" s="247" t="s">
        <v>168</v>
      </c>
      <c r="E137" s="248" t="s">
        <v>1272</v>
      </c>
      <c r="F137" s="249" t="s">
        <v>1273</v>
      </c>
      <c r="G137" s="250" t="s">
        <v>1258</v>
      </c>
      <c r="H137" s="251">
        <v>1</v>
      </c>
      <c r="I137" s="252"/>
      <c r="J137" s="253">
        <f>ROUND(I137*H137,2)</f>
        <v>0</v>
      </c>
      <c r="K137" s="254"/>
      <c r="L137" s="45"/>
      <c r="M137" s="255" t="s">
        <v>1</v>
      </c>
      <c r="N137" s="256" t="s">
        <v>42</v>
      </c>
      <c r="O137" s="92"/>
      <c r="P137" s="257">
        <f>O137*H137</f>
        <v>0</v>
      </c>
      <c r="Q137" s="257">
        <v>0</v>
      </c>
      <c r="R137" s="257">
        <f>Q137*H137</f>
        <v>0</v>
      </c>
      <c r="S137" s="257">
        <v>0</v>
      </c>
      <c r="T137" s="25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9" t="s">
        <v>172</v>
      </c>
      <c r="AT137" s="259" t="s">
        <v>168</v>
      </c>
      <c r="AU137" s="259" t="s">
        <v>85</v>
      </c>
      <c r="AY137" s="18" t="s">
        <v>166</v>
      </c>
      <c r="BE137" s="260">
        <f>IF(N137="základní",J137,0)</f>
        <v>0</v>
      </c>
      <c r="BF137" s="260">
        <f>IF(N137="snížená",J137,0)</f>
        <v>0</v>
      </c>
      <c r="BG137" s="260">
        <f>IF(N137="zákl. přenesená",J137,0)</f>
        <v>0</v>
      </c>
      <c r="BH137" s="260">
        <f>IF(N137="sníž. přenesená",J137,0)</f>
        <v>0</v>
      </c>
      <c r="BI137" s="260">
        <f>IF(N137="nulová",J137,0)</f>
        <v>0</v>
      </c>
      <c r="BJ137" s="18" t="s">
        <v>81</v>
      </c>
      <c r="BK137" s="260">
        <f>ROUND(I137*H137,2)</f>
        <v>0</v>
      </c>
      <c r="BL137" s="18" t="s">
        <v>172</v>
      </c>
      <c r="BM137" s="259" t="s">
        <v>1274</v>
      </c>
    </row>
    <row r="138" s="2" customFormat="1" ht="33" customHeight="1">
      <c r="A138" s="39"/>
      <c r="B138" s="40"/>
      <c r="C138" s="247" t="s">
        <v>8</v>
      </c>
      <c r="D138" s="247" t="s">
        <v>168</v>
      </c>
      <c r="E138" s="248" t="s">
        <v>1275</v>
      </c>
      <c r="F138" s="249" t="s">
        <v>1276</v>
      </c>
      <c r="G138" s="250" t="s">
        <v>1258</v>
      </c>
      <c r="H138" s="251">
        <v>5</v>
      </c>
      <c r="I138" s="252"/>
      <c r="J138" s="253">
        <f>ROUND(I138*H138,2)</f>
        <v>0</v>
      </c>
      <c r="K138" s="254"/>
      <c r="L138" s="45"/>
      <c r="M138" s="255" t="s">
        <v>1</v>
      </c>
      <c r="N138" s="256" t="s">
        <v>42</v>
      </c>
      <c r="O138" s="92"/>
      <c r="P138" s="257">
        <f>O138*H138</f>
        <v>0</v>
      </c>
      <c r="Q138" s="257">
        <v>0</v>
      </c>
      <c r="R138" s="257">
        <f>Q138*H138</f>
        <v>0</v>
      </c>
      <c r="S138" s="257">
        <v>0</v>
      </c>
      <c r="T138" s="25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9" t="s">
        <v>172</v>
      </c>
      <c r="AT138" s="259" t="s">
        <v>168</v>
      </c>
      <c r="AU138" s="259" t="s">
        <v>85</v>
      </c>
      <c r="AY138" s="18" t="s">
        <v>166</v>
      </c>
      <c r="BE138" s="260">
        <f>IF(N138="základní",J138,0)</f>
        <v>0</v>
      </c>
      <c r="BF138" s="260">
        <f>IF(N138="snížená",J138,0)</f>
        <v>0</v>
      </c>
      <c r="BG138" s="260">
        <f>IF(N138="zákl. přenesená",J138,0)</f>
        <v>0</v>
      </c>
      <c r="BH138" s="260">
        <f>IF(N138="sníž. přenesená",J138,0)</f>
        <v>0</v>
      </c>
      <c r="BI138" s="260">
        <f>IF(N138="nulová",J138,0)</f>
        <v>0</v>
      </c>
      <c r="BJ138" s="18" t="s">
        <v>81</v>
      </c>
      <c r="BK138" s="260">
        <f>ROUND(I138*H138,2)</f>
        <v>0</v>
      </c>
      <c r="BL138" s="18" t="s">
        <v>172</v>
      </c>
      <c r="BM138" s="259" t="s">
        <v>1277</v>
      </c>
    </row>
    <row r="139" s="2" customFormat="1" ht="44.25" customHeight="1">
      <c r="A139" s="39"/>
      <c r="B139" s="40"/>
      <c r="C139" s="247" t="s">
        <v>304</v>
      </c>
      <c r="D139" s="247" t="s">
        <v>168</v>
      </c>
      <c r="E139" s="248" t="s">
        <v>1278</v>
      </c>
      <c r="F139" s="249" t="s">
        <v>1279</v>
      </c>
      <c r="G139" s="250" t="s">
        <v>1258</v>
      </c>
      <c r="H139" s="251">
        <v>1</v>
      </c>
      <c r="I139" s="252"/>
      <c r="J139" s="253">
        <f>ROUND(I139*H139,2)</f>
        <v>0</v>
      </c>
      <c r="K139" s="254"/>
      <c r="L139" s="45"/>
      <c r="M139" s="255" t="s">
        <v>1</v>
      </c>
      <c r="N139" s="256" t="s">
        <v>42</v>
      </c>
      <c r="O139" s="92"/>
      <c r="P139" s="257">
        <f>O139*H139</f>
        <v>0</v>
      </c>
      <c r="Q139" s="257">
        <v>0</v>
      </c>
      <c r="R139" s="257">
        <f>Q139*H139</f>
        <v>0</v>
      </c>
      <c r="S139" s="257">
        <v>0</v>
      </c>
      <c r="T139" s="25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9" t="s">
        <v>172</v>
      </c>
      <c r="AT139" s="259" t="s">
        <v>168</v>
      </c>
      <c r="AU139" s="259" t="s">
        <v>85</v>
      </c>
      <c r="AY139" s="18" t="s">
        <v>166</v>
      </c>
      <c r="BE139" s="260">
        <f>IF(N139="základní",J139,0)</f>
        <v>0</v>
      </c>
      <c r="BF139" s="260">
        <f>IF(N139="snížená",J139,0)</f>
        <v>0</v>
      </c>
      <c r="BG139" s="260">
        <f>IF(N139="zákl. přenesená",J139,0)</f>
        <v>0</v>
      </c>
      <c r="BH139" s="260">
        <f>IF(N139="sníž. přenesená",J139,0)</f>
        <v>0</v>
      </c>
      <c r="BI139" s="260">
        <f>IF(N139="nulová",J139,0)</f>
        <v>0</v>
      </c>
      <c r="BJ139" s="18" t="s">
        <v>81</v>
      </c>
      <c r="BK139" s="260">
        <f>ROUND(I139*H139,2)</f>
        <v>0</v>
      </c>
      <c r="BL139" s="18" t="s">
        <v>172</v>
      </c>
      <c r="BM139" s="259" t="s">
        <v>1280</v>
      </c>
    </row>
    <row r="140" s="2" customFormat="1" ht="21.75" customHeight="1">
      <c r="A140" s="39"/>
      <c r="B140" s="40"/>
      <c r="C140" s="247" t="s">
        <v>309</v>
      </c>
      <c r="D140" s="247" t="s">
        <v>168</v>
      </c>
      <c r="E140" s="248" t="s">
        <v>1281</v>
      </c>
      <c r="F140" s="249" t="s">
        <v>1282</v>
      </c>
      <c r="G140" s="250" t="s">
        <v>1258</v>
      </c>
      <c r="H140" s="251">
        <v>3</v>
      </c>
      <c r="I140" s="252"/>
      <c r="J140" s="253">
        <f>ROUND(I140*H140,2)</f>
        <v>0</v>
      </c>
      <c r="K140" s="254"/>
      <c r="L140" s="45"/>
      <c r="M140" s="255" t="s">
        <v>1</v>
      </c>
      <c r="N140" s="256" t="s">
        <v>42</v>
      </c>
      <c r="O140" s="92"/>
      <c r="P140" s="257">
        <f>O140*H140</f>
        <v>0</v>
      </c>
      <c r="Q140" s="257">
        <v>0</v>
      </c>
      <c r="R140" s="257">
        <f>Q140*H140</f>
        <v>0</v>
      </c>
      <c r="S140" s="257">
        <v>0</v>
      </c>
      <c r="T140" s="25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9" t="s">
        <v>172</v>
      </c>
      <c r="AT140" s="259" t="s">
        <v>168</v>
      </c>
      <c r="AU140" s="259" t="s">
        <v>85</v>
      </c>
      <c r="AY140" s="18" t="s">
        <v>166</v>
      </c>
      <c r="BE140" s="260">
        <f>IF(N140="základní",J140,0)</f>
        <v>0</v>
      </c>
      <c r="BF140" s="260">
        <f>IF(N140="snížená",J140,0)</f>
        <v>0</v>
      </c>
      <c r="BG140" s="260">
        <f>IF(N140="zákl. přenesená",J140,0)</f>
        <v>0</v>
      </c>
      <c r="BH140" s="260">
        <f>IF(N140="sníž. přenesená",J140,0)</f>
        <v>0</v>
      </c>
      <c r="BI140" s="260">
        <f>IF(N140="nulová",J140,0)</f>
        <v>0</v>
      </c>
      <c r="BJ140" s="18" t="s">
        <v>81</v>
      </c>
      <c r="BK140" s="260">
        <f>ROUND(I140*H140,2)</f>
        <v>0</v>
      </c>
      <c r="BL140" s="18" t="s">
        <v>172</v>
      </c>
      <c r="BM140" s="259" t="s">
        <v>1283</v>
      </c>
    </row>
    <row r="141" s="2" customFormat="1" ht="21.75" customHeight="1">
      <c r="A141" s="39"/>
      <c r="B141" s="40"/>
      <c r="C141" s="247" t="s">
        <v>313</v>
      </c>
      <c r="D141" s="247" t="s">
        <v>168</v>
      </c>
      <c r="E141" s="248" t="s">
        <v>1284</v>
      </c>
      <c r="F141" s="249" t="s">
        <v>1285</v>
      </c>
      <c r="G141" s="250" t="s">
        <v>1258</v>
      </c>
      <c r="H141" s="251">
        <v>7</v>
      </c>
      <c r="I141" s="252"/>
      <c r="J141" s="253">
        <f>ROUND(I141*H141,2)</f>
        <v>0</v>
      </c>
      <c r="K141" s="254"/>
      <c r="L141" s="45"/>
      <c r="M141" s="255" t="s">
        <v>1</v>
      </c>
      <c r="N141" s="256" t="s">
        <v>42</v>
      </c>
      <c r="O141" s="92"/>
      <c r="P141" s="257">
        <f>O141*H141</f>
        <v>0</v>
      </c>
      <c r="Q141" s="257">
        <v>0</v>
      </c>
      <c r="R141" s="257">
        <f>Q141*H141</f>
        <v>0</v>
      </c>
      <c r="S141" s="257">
        <v>0</v>
      </c>
      <c r="T141" s="25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9" t="s">
        <v>172</v>
      </c>
      <c r="AT141" s="259" t="s">
        <v>168</v>
      </c>
      <c r="AU141" s="259" t="s">
        <v>85</v>
      </c>
      <c r="AY141" s="18" t="s">
        <v>166</v>
      </c>
      <c r="BE141" s="260">
        <f>IF(N141="základní",J141,0)</f>
        <v>0</v>
      </c>
      <c r="BF141" s="260">
        <f>IF(N141="snížená",J141,0)</f>
        <v>0</v>
      </c>
      <c r="BG141" s="260">
        <f>IF(N141="zákl. přenesená",J141,0)</f>
        <v>0</v>
      </c>
      <c r="BH141" s="260">
        <f>IF(N141="sníž. přenesená",J141,0)</f>
        <v>0</v>
      </c>
      <c r="BI141" s="260">
        <f>IF(N141="nulová",J141,0)</f>
        <v>0</v>
      </c>
      <c r="BJ141" s="18" t="s">
        <v>81</v>
      </c>
      <c r="BK141" s="260">
        <f>ROUND(I141*H141,2)</f>
        <v>0</v>
      </c>
      <c r="BL141" s="18" t="s">
        <v>172</v>
      </c>
      <c r="BM141" s="259" t="s">
        <v>1286</v>
      </c>
    </row>
    <row r="142" s="2" customFormat="1" ht="21.75" customHeight="1">
      <c r="A142" s="39"/>
      <c r="B142" s="40"/>
      <c r="C142" s="247" t="s">
        <v>207</v>
      </c>
      <c r="D142" s="247" t="s">
        <v>168</v>
      </c>
      <c r="E142" s="248" t="s">
        <v>1287</v>
      </c>
      <c r="F142" s="249" t="s">
        <v>1288</v>
      </c>
      <c r="G142" s="250" t="s">
        <v>1258</v>
      </c>
      <c r="H142" s="251">
        <v>2</v>
      </c>
      <c r="I142" s="252"/>
      <c r="J142" s="253">
        <f>ROUND(I142*H142,2)</f>
        <v>0</v>
      </c>
      <c r="K142" s="254"/>
      <c r="L142" s="45"/>
      <c r="M142" s="255" t="s">
        <v>1</v>
      </c>
      <c r="N142" s="256" t="s">
        <v>42</v>
      </c>
      <c r="O142" s="92"/>
      <c r="P142" s="257">
        <f>O142*H142</f>
        <v>0</v>
      </c>
      <c r="Q142" s="257">
        <v>0</v>
      </c>
      <c r="R142" s="257">
        <f>Q142*H142</f>
        <v>0</v>
      </c>
      <c r="S142" s="257">
        <v>0</v>
      </c>
      <c r="T142" s="25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9" t="s">
        <v>172</v>
      </c>
      <c r="AT142" s="259" t="s">
        <v>168</v>
      </c>
      <c r="AU142" s="259" t="s">
        <v>85</v>
      </c>
      <c r="AY142" s="18" t="s">
        <v>166</v>
      </c>
      <c r="BE142" s="260">
        <f>IF(N142="základní",J142,0)</f>
        <v>0</v>
      </c>
      <c r="BF142" s="260">
        <f>IF(N142="snížená",J142,0)</f>
        <v>0</v>
      </c>
      <c r="BG142" s="260">
        <f>IF(N142="zákl. přenesená",J142,0)</f>
        <v>0</v>
      </c>
      <c r="BH142" s="260">
        <f>IF(N142="sníž. přenesená",J142,0)</f>
        <v>0</v>
      </c>
      <c r="BI142" s="260">
        <f>IF(N142="nulová",J142,0)</f>
        <v>0</v>
      </c>
      <c r="BJ142" s="18" t="s">
        <v>81</v>
      </c>
      <c r="BK142" s="260">
        <f>ROUND(I142*H142,2)</f>
        <v>0</v>
      </c>
      <c r="BL142" s="18" t="s">
        <v>172</v>
      </c>
      <c r="BM142" s="259" t="s">
        <v>1289</v>
      </c>
    </row>
    <row r="143" s="2" customFormat="1" ht="21.75" customHeight="1">
      <c r="A143" s="39"/>
      <c r="B143" s="40"/>
      <c r="C143" s="247" t="s">
        <v>331</v>
      </c>
      <c r="D143" s="247" t="s">
        <v>168</v>
      </c>
      <c r="E143" s="248" t="s">
        <v>1290</v>
      </c>
      <c r="F143" s="249" t="s">
        <v>1291</v>
      </c>
      <c r="G143" s="250" t="s">
        <v>1258</v>
      </c>
      <c r="H143" s="251">
        <v>4</v>
      </c>
      <c r="I143" s="252"/>
      <c r="J143" s="253">
        <f>ROUND(I143*H143,2)</f>
        <v>0</v>
      </c>
      <c r="K143" s="254"/>
      <c r="L143" s="45"/>
      <c r="M143" s="255" t="s">
        <v>1</v>
      </c>
      <c r="N143" s="256" t="s">
        <v>42</v>
      </c>
      <c r="O143" s="92"/>
      <c r="P143" s="257">
        <f>O143*H143</f>
        <v>0</v>
      </c>
      <c r="Q143" s="257">
        <v>0</v>
      </c>
      <c r="R143" s="257">
        <f>Q143*H143</f>
        <v>0</v>
      </c>
      <c r="S143" s="257">
        <v>0</v>
      </c>
      <c r="T143" s="25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9" t="s">
        <v>172</v>
      </c>
      <c r="AT143" s="259" t="s">
        <v>168</v>
      </c>
      <c r="AU143" s="259" t="s">
        <v>85</v>
      </c>
      <c r="AY143" s="18" t="s">
        <v>166</v>
      </c>
      <c r="BE143" s="260">
        <f>IF(N143="základní",J143,0)</f>
        <v>0</v>
      </c>
      <c r="BF143" s="260">
        <f>IF(N143="snížená",J143,0)</f>
        <v>0</v>
      </c>
      <c r="BG143" s="260">
        <f>IF(N143="zákl. přenesená",J143,0)</f>
        <v>0</v>
      </c>
      <c r="BH143" s="260">
        <f>IF(N143="sníž. přenesená",J143,0)</f>
        <v>0</v>
      </c>
      <c r="BI143" s="260">
        <f>IF(N143="nulová",J143,0)</f>
        <v>0</v>
      </c>
      <c r="BJ143" s="18" t="s">
        <v>81</v>
      </c>
      <c r="BK143" s="260">
        <f>ROUND(I143*H143,2)</f>
        <v>0</v>
      </c>
      <c r="BL143" s="18" t="s">
        <v>172</v>
      </c>
      <c r="BM143" s="259" t="s">
        <v>1292</v>
      </c>
    </row>
    <row r="144" s="2" customFormat="1" ht="21.75" customHeight="1">
      <c r="A144" s="39"/>
      <c r="B144" s="40"/>
      <c r="C144" s="247" t="s">
        <v>7</v>
      </c>
      <c r="D144" s="247" t="s">
        <v>168</v>
      </c>
      <c r="E144" s="248" t="s">
        <v>1293</v>
      </c>
      <c r="F144" s="249" t="s">
        <v>1294</v>
      </c>
      <c r="G144" s="250" t="s">
        <v>1258</v>
      </c>
      <c r="H144" s="251">
        <v>1</v>
      </c>
      <c r="I144" s="252"/>
      <c r="J144" s="253">
        <f>ROUND(I144*H144,2)</f>
        <v>0</v>
      </c>
      <c r="K144" s="254"/>
      <c r="L144" s="45"/>
      <c r="M144" s="255" t="s">
        <v>1</v>
      </c>
      <c r="N144" s="256" t="s">
        <v>42</v>
      </c>
      <c r="O144" s="92"/>
      <c r="P144" s="257">
        <f>O144*H144</f>
        <v>0</v>
      </c>
      <c r="Q144" s="257">
        <v>0</v>
      </c>
      <c r="R144" s="257">
        <f>Q144*H144</f>
        <v>0</v>
      </c>
      <c r="S144" s="257">
        <v>0</v>
      </c>
      <c r="T144" s="25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9" t="s">
        <v>172</v>
      </c>
      <c r="AT144" s="259" t="s">
        <v>168</v>
      </c>
      <c r="AU144" s="259" t="s">
        <v>85</v>
      </c>
      <c r="AY144" s="18" t="s">
        <v>166</v>
      </c>
      <c r="BE144" s="260">
        <f>IF(N144="základní",J144,0)</f>
        <v>0</v>
      </c>
      <c r="BF144" s="260">
        <f>IF(N144="snížená",J144,0)</f>
        <v>0</v>
      </c>
      <c r="BG144" s="260">
        <f>IF(N144="zákl. přenesená",J144,0)</f>
        <v>0</v>
      </c>
      <c r="BH144" s="260">
        <f>IF(N144="sníž. přenesená",J144,0)</f>
        <v>0</v>
      </c>
      <c r="BI144" s="260">
        <f>IF(N144="nulová",J144,0)</f>
        <v>0</v>
      </c>
      <c r="BJ144" s="18" t="s">
        <v>81</v>
      </c>
      <c r="BK144" s="260">
        <f>ROUND(I144*H144,2)</f>
        <v>0</v>
      </c>
      <c r="BL144" s="18" t="s">
        <v>172</v>
      </c>
      <c r="BM144" s="259" t="s">
        <v>1295</v>
      </c>
    </row>
    <row r="145" s="2" customFormat="1" ht="21.75" customHeight="1">
      <c r="A145" s="39"/>
      <c r="B145" s="40"/>
      <c r="C145" s="247" t="s">
        <v>338</v>
      </c>
      <c r="D145" s="247" t="s">
        <v>168</v>
      </c>
      <c r="E145" s="248" t="s">
        <v>1296</v>
      </c>
      <c r="F145" s="249" t="s">
        <v>1297</v>
      </c>
      <c r="G145" s="250" t="s">
        <v>1258</v>
      </c>
      <c r="H145" s="251">
        <v>2</v>
      </c>
      <c r="I145" s="252"/>
      <c r="J145" s="253">
        <f>ROUND(I145*H145,2)</f>
        <v>0</v>
      </c>
      <c r="K145" s="254"/>
      <c r="L145" s="45"/>
      <c r="M145" s="255" t="s">
        <v>1</v>
      </c>
      <c r="N145" s="256" t="s">
        <v>42</v>
      </c>
      <c r="O145" s="92"/>
      <c r="P145" s="257">
        <f>O145*H145</f>
        <v>0</v>
      </c>
      <c r="Q145" s="257">
        <v>0</v>
      </c>
      <c r="R145" s="257">
        <f>Q145*H145</f>
        <v>0</v>
      </c>
      <c r="S145" s="257">
        <v>0</v>
      </c>
      <c r="T145" s="25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9" t="s">
        <v>172</v>
      </c>
      <c r="AT145" s="259" t="s">
        <v>168</v>
      </c>
      <c r="AU145" s="259" t="s">
        <v>85</v>
      </c>
      <c r="AY145" s="18" t="s">
        <v>166</v>
      </c>
      <c r="BE145" s="260">
        <f>IF(N145="základní",J145,0)</f>
        <v>0</v>
      </c>
      <c r="BF145" s="260">
        <f>IF(N145="snížená",J145,0)</f>
        <v>0</v>
      </c>
      <c r="BG145" s="260">
        <f>IF(N145="zákl. přenesená",J145,0)</f>
        <v>0</v>
      </c>
      <c r="BH145" s="260">
        <f>IF(N145="sníž. přenesená",J145,0)</f>
        <v>0</v>
      </c>
      <c r="BI145" s="260">
        <f>IF(N145="nulová",J145,0)</f>
        <v>0</v>
      </c>
      <c r="BJ145" s="18" t="s">
        <v>81</v>
      </c>
      <c r="BK145" s="260">
        <f>ROUND(I145*H145,2)</f>
        <v>0</v>
      </c>
      <c r="BL145" s="18" t="s">
        <v>172</v>
      </c>
      <c r="BM145" s="259" t="s">
        <v>1298</v>
      </c>
    </row>
    <row r="146" s="2" customFormat="1" ht="16.5" customHeight="1">
      <c r="A146" s="39"/>
      <c r="B146" s="40"/>
      <c r="C146" s="247" t="s">
        <v>354</v>
      </c>
      <c r="D146" s="247" t="s">
        <v>168</v>
      </c>
      <c r="E146" s="248" t="s">
        <v>1299</v>
      </c>
      <c r="F146" s="249" t="s">
        <v>1300</v>
      </c>
      <c r="G146" s="250" t="s">
        <v>1301</v>
      </c>
      <c r="H146" s="251">
        <v>1</v>
      </c>
      <c r="I146" s="252"/>
      <c r="J146" s="253">
        <f>ROUND(I146*H146,2)</f>
        <v>0</v>
      </c>
      <c r="K146" s="254"/>
      <c r="L146" s="45"/>
      <c r="M146" s="255" t="s">
        <v>1</v>
      </c>
      <c r="N146" s="256" t="s">
        <v>42</v>
      </c>
      <c r="O146" s="92"/>
      <c r="P146" s="257">
        <f>O146*H146</f>
        <v>0</v>
      </c>
      <c r="Q146" s="257">
        <v>0</v>
      </c>
      <c r="R146" s="257">
        <f>Q146*H146</f>
        <v>0</v>
      </c>
      <c r="S146" s="257">
        <v>0</v>
      </c>
      <c r="T146" s="25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9" t="s">
        <v>172</v>
      </c>
      <c r="AT146" s="259" t="s">
        <v>168</v>
      </c>
      <c r="AU146" s="259" t="s">
        <v>85</v>
      </c>
      <c r="AY146" s="18" t="s">
        <v>166</v>
      </c>
      <c r="BE146" s="260">
        <f>IF(N146="základní",J146,0)</f>
        <v>0</v>
      </c>
      <c r="BF146" s="260">
        <f>IF(N146="snížená",J146,0)</f>
        <v>0</v>
      </c>
      <c r="BG146" s="260">
        <f>IF(N146="zákl. přenesená",J146,0)</f>
        <v>0</v>
      </c>
      <c r="BH146" s="260">
        <f>IF(N146="sníž. přenesená",J146,0)</f>
        <v>0</v>
      </c>
      <c r="BI146" s="260">
        <f>IF(N146="nulová",J146,0)</f>
        <v>0</v>
      </c>
      <c r="BJ146" s="18" t="s">
        <v>81</v>
      </c>
      <c r="BK146" s="260">
        <f>ROUND(I146*H146,2)</f>
        <v>0</v>
      </c>
      <c r="BL146" s="18" t="s">
        <v>172</v>
      </c>
      <c r="BM146" s="259" t="s">
        <v>1302</v>
      </c>
    </row>
    <row r="147" s="2" customFormat="1" ht="16.5" customHeight="1">
      <c r="A147" s="39"/>
      <c r="B147" s="40"/>
      <c r="C147" s="247" t="s">
        <v>361</v>
      </c>
      <c r="D147" s="247" t="s">
        <v>168</v>
      </c>
      <c r="E147" s="248" t="s">
        <v>1303</v>
      </c>
      <c r="F147" s="249" t="s">
        <v>1304</v>
      </c>
      <c r="G147" s="250" t="s">
        <v>1301</v>
      </c>
      <c r="H147" s="251">
        <v>1</v>
      </c>
      <c r="I147" s="252"/>
      <c r="J147" s="253">
        <f>ROUND(I147*H147,2)</f>
        <v>0</v>
      </c>
      <c r="K147" s="254"/>
      <c r="L147" s="45"/>
      <c r="M147" s="255" t="s">
        <v>1</v>
      </c>
      <c r="N147" s="256" t="s">
        <v>42</v>
      </c>
      <c r="O147" s="92"/>
      <c r="P147" s="257">
        <f>O147*H147</f>
        <v>0</v>
      </c>
      <c r="Q147" s="257">
        <v>0</v>
      </c>
      <c r="R147" s="257">
        <f>Q147*H147</f>
        <v>0</v>
      </c>
      <c r="S147" s="257">
        <v>0</v>
      </c>
      <c r="T147" s="25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9" t="s">
        <v>172</v>
      </c>
      <c r="AT147" s="259" t="s">
        <v>168</v>
      </c>
      <c r="AU147" s="259" t="s">
        <v>85</v>
      </c>
      <c r="AY147" s="18" t="s">
        <v>166</v>
      </c>
      <c r="BE147" s="260">
        <f>IF(N147="základní",J147,0)</f>
        <v>0</v>
      </c>
      <c r="BF147" s="260">
        <f>IF(N147="snížená",J147,0)</f>
        <v>0</v>
      </c>
      <c r="BG147" s="260">
        <f>IF(N147="zákl. přenesená",J147,0)</f>
        <v>0</v>
      </c>
      <c r="BH147" s="260">
        <f>IF(N147="sníž. přenesená",J147,0)</f>
        <v>0</v>
      </c>
      <c r="BI147" s="260">
        <f>IF(N147="nulová",J147,0)</f>
        <v>0</v>
      </c>
      <c r="BJ147" s="18" t="s">
        <v>81</v>
      </c>
      <c r="BK147" s="260">
        <f>ROUND(I147*H147,2)</f>
        <v>0</v>
      </c>
      <c r="BL147" s="18" t="s">
        <v>172</v>
      </c>
      <c r="BM147" s="259" t="s">
        <v>1305</v>
      </c>
    </row>
    <row r="148" s="2" customFormat="1" ht="16.5" customHeight="1">
      <c r="A148" s="39"/>
      <c r="B148" s="40"/>
      <c r="C148" s="247" t="s">
        <v>435</v>
      </c>
      <c r="D148" s="247" t="s">
        <v>168</v>
      </c>
      <c r="E148" s="248" t="s">
        <v>1306</v>
      </c>
      <c r="F148" s="249" t="s">
        <v>1307</v>
      </c>
      <c r="G148" s="250" t="s">
        <v>1</v>
      </c>
      <c r="H148" s="251">
        <v>0</v>
      </c>
      <c r="I148" s="252"/>
      <c r="J148" s="253">
        <f>ROUND(I148*H148,2)</f>
        <v>0</v>
      </c>
      <c r="K148" s="254"/>
      <c r="L148" s="45"/>
      <c r="M148" s="255" t="s">
        <v>1</v>
      </c>
      <c r="N148" s="256" t="s">
        <v>42</v>
      </c>
      <c r="O148" s="92"/>
      <c r="P148" s="257">
        <f>O148*H148</f>
        <v>0</v>
      </c>
      <c r="Q148" s="257">
        <v>0</v>
      </c>
      <c r="R148" s="257">
        <f>Q148*H148</f>
        <v>0</v>
      </c>
      <c r="S148" s="257">
        <v>0</v>
      </c>
      <c r="T148" s="25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9" t="s">
        <v>172</v>
      </c>
      <c r="AT148" s="259" t="s">
        <v>168</v>
      </c>
      <c r="AU148" s="259" t="s">
        <v>85</v>
      </c>
      <c r="AY148" s="18" t="s">
        <v>166</v>
      </c>
      <c r="BE148" s="260">
        <f>IF(N148="základní",J148,0)</f>
        <v>0</v>
      </c>
      <c r="BF148" s="260">
        <f>IF(N148="snížená",J148,0)</f>
        <v>0</v>
      </c>
      <c r="BG148" s="260">
        <f>IF(N148="zákl. přenesená",J148,0)</f>
        <v>0</v>
      </c>
      <c r="BH148" s="260">
        <f>IF(N148="sníž. přenesená",J148,0)</f>
        <v>0</v>
      </c>
      <c r="BI148" s="260">
        <f>IF(N148="nulová",J148,0)</f>
        <v>0</v>
      </c>
      <c r="BJ148" s="18" t="s">
        <v>81</v>
      </c>
      <c r="BK148" s="260">
        <f>ROUND(I148*H148,2)</f>
        <v>0</v>
      </c>
      <c r="BL148" s="18" t="s">
        <v>172</v>
      </c>
      <c r="BM148" s="259" t="s">
        <v>1308</v>
      </c>
    </row>
    <row r="149" s="2" customFormat="1" ht="16.5" customHeight="1">
      <c r="A149" s="39"/>
      <c r="B149" s="40"/>
      <c r="C149" s="247" t="s">
        <v>439</v>
      </c>
      <c r="D149" s="247" t="s">
        <v>168</v>
      </c>
      <c r="E149" s="248" t="s">
        <v>1309</v>
      </c>
      <c r="F149" s="249" t="s">
        <v>1310</v>
      </c>
      <c r="G149" s="250" t="s">
        <v>1301</v>
      </c>
      <c r="H149" s="251">
        <v>1</v>
      </c>
      <c r="I149" s="252"/>
      <c r="J149" s="253">
        <f>ROUND(I149*H149,2)</f>
        <v>0</v>
      </c>
      <c r="K149" s="254"/>
      <c r="L149" s="45"/>
      <c r="M149" s="255" t="s">
        <v>1</v>
      </c>
      <c r="N149" s="256" t="s">
        <v>42</v>
      </c>
      <c r="O149" s="92"/>
      <c r="P149" s="257">
        <f>O149*H149</f>
        <v>0</v>
      </c>
      <c r="Q149" s="257">
        <v>0</v>
      </c>
      <c r="R149" s="257">
        <f>Q149*H149</f>
        <v>0</v>
      </c>
      <c r="S149" s="257">
        <v>0</v>
      </c>
      <c r="T149" s="25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9" t="s">
        <v>172</v>
      </c>
      <c r="AT149" s="259" t="s">
        <v>168</v>
      </c>
      <c r="AU149" s="259" t="s">
        <v>85</v>
      </c>
      <c r="AY149" s="18" t="s">
        <v>166</v>
      </c>
      <c r="BE149" s="260">
        <f>IF(N149="základní",J149,0)</f>
        <v>0</v>
      </c>
      <c r="BF149" s="260">
        <f>IF(N149="snížená",J149,0)</f>
        <v>0</v>
      </c>
      <c r="BG149" s="260">
        <f>IF(N149="zákl. přenesená",J149,0)</f>
        <v>0</v>
      </c>
      <c r="BH149" s="260">
        <f>IF(N149="sníž. přenesená",J149,0)</f>
        <v>0</v>
      </c>
      <c r="BI149" s="260">
        <f>IF(N149="nulová",J149,0)</f>
        <v>0</v>
      </c>
      <c r="BJ149" s="18" t="s">
        <v>81</v>
      </c>
      <c r="BK149" s="260">
        <f>ROUND(I149*H149,2)</f>
        <v>0</v>
      </c>
      <c r="BL149" s="18" t="s">
        <v>172</v>
      </c>
      <c r="BM149" s="259" t="s">
        <v>1311</v>
      </c>
    </row>
    <row r="150" s="2" customFormat="1" ht="16.5" customHeight="1">
      <c r="A150" s="39"/>
      <c r="B150" s="40"/>
      <c r="C150" s="247" t="s">
        <v>446</v>
      </c>
      <c r="D150" s="247" t="s">
        <v>168</v>
      </c>
      <c r="E150" s="248" t="s">
        <v>1312</v>
      </c>
      <c r="F150" s="249" t="s">
        <v>1313</v>
      </c>
      <c r="G150" s="250" t="s">
        <v>1301</v>
      </c>
      <c r="H150" s="251">
        <v>1</v>
      </c>
      <c r="I150" s="252"/>
      <c r="J150" s="253">
        <f>ROUND(I150*H150,2)</f>
        <v>0</v>
      </c>
      <c r="K150" s="254"/>
      <c r="L150" s="45"/>
      <c r="M150" s="255" t="s">
        <v>1</v>
      </c>
      <c r="N150" s="256" t="s">
        <v>42</v>
      </c>
      <c r="O150" s="92"/>
      <c r="P150" s="257">
        <f>O150*H150</f>
        <v>0</v>
      </c>
      <c r="Q150" s="257">
        <v>0</v>
      </c>
      <c r="R150" s="257">
        <f>Q150*H150</f>
        <v>0</v>
      </c>
      <c r="S150" s="257">
        <v>0</v>
      </c>
      <c r="T150" s="25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9" t="s">
        <v>172</v>
      </c>
      <c r="AT150" s="259" t="s">
        <v>168</v>
      </c>
      <c r="AU150" s="259" t="s">
        <v>85</v>
      </c>
      <c r="AY150" s="18" t="s">
        <v>166</v>
      </c>
      <c r="BE150" s="260">
        <f>IF(N150="základní",J150,0)</f>
        <v>0</v>
      </c>
      <c r="BF150" s="260">
        <f>IF(N150="snížená",J150,0)</f>
        <v>0</v>
      </c>
      <c r="BG150" s="260">
        <f>IF(N150="zákl. přenesená",J150,0)</f>
        <v>0</v>
      </c>
      <c r="BH150" s="260">
        <f>IF(N150="sníž. přenesená",J150,0)</f>
        <v>0</v>
      </c>
      <c r="BI150" s="260">
        <f>IF(N150="nulová",J150,0)</f>
        <v>0</v>
      </c>
      <c r="BJ150" s="18" t="s">
        <v>81</v>
      </c>
      <c r="BK150" s="260">
        <f>ROUND(I150*H150,2)</f>
        <v>0</v>
      </c>
      <c r="BL150" s="18" t="s">
        <v>172</v>
      </c>
      <c r="BM150" s="259" t="s">
        <v>1314</v>
      </c>
    </row>
    <row r="151" s="2" customFormat="1" ht="16.5" customHeight="1">
      <c r="A151" s="39"/>
      <c r="B151" s="40"/>
      <c r="C151" s="247" t="s">
        <v>453</v>
      </c>
      <c r="D151" s="247" t="s">
        <v>168</v>
      </c>
      <c r="E151" s="248" t="s">
        <v>1315</v>
      </c>
      <c r="F151" s="249" t="s">
        <v>1316</v>
      </c>
      <c r="G151" s="250" t="s">
        <v>1301</v>
      </c>
      <c r="H151" s="251">
        <v>2</v>
      </c>
      <c r="I151" s="252"/>
      <c r="J151" s="253">
        <f>ROUND(I151*H151,2)</f>
        <v>0</v>
      </c>
      <c r="K151" s="254"/>
      <c r="L151" s="45"/>
      <c r="M151" s="255" t="s">
        <v>1</v>
      </c>
      <c r="N151" s="256" t="s">
        <v>42</v>
      </c>
      <c r="O151" s="92"/>
      <c r="P151" s="257">
        <f>O151*H151</f>
        <v>0</v>
      </c>
      <c r="Q151" s="257">
        <v>0</v>
      </c>
      <c r="R151" s="257">
        <f>Q151*H151</f>
        <v>0</v>
      </c>
      <c r="S151" s="257">
        <v>0</v>
      </c>
      <c r="T151" s="25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9" t="s">
        <v>172</v>
      </c>
      <c r="AT151" s="259" t="s">
        <v>168</v>
      </c>
      <c r="AU151" s="259" t="s">
        <v>85</v>
      </c>
      <c r="AY151" s="18" t="s">
        <v>166</v>
      </c>
      <c r="BE151" s="260">
        <f>IF(N151="základní",J151,0)</f>
        <v>0</v>
      </c>
      <c r="BF151" s="260">
        <f>IF(N151="snížená",J151,0)</f>
        <v>0</v>
      </c>
      <c r="BG151" s="260">
        <f>IF(N151="zákl. přenesená",J151,0)</f>
        <v>0</v>
      </c>
      <c r="BH151" s="260">
        <f>IF(N151="sníž. přenesená",J151,0)</f>
        <v>0</v>
      </c>
      <c r="BI151" s="260">
        <f>IF(N151="nulová",J151,0)</f>
        <v>0</v>
      </c>
      <c r="BJ151" s="18" t="s">
        <v>81</v>
      </c>
      <c r="BK151" s="260">
        <f>ROUND(I151*H151,2)</f>
        <v>0</v>
      </c>
      <c r="BL151" s="18" t="s">
        <v>172</v>
      </c>
      <c r="BM151" s="259" t="s">
        <v>1317</v>
      </c>
    </row>
    <row r="152" s="2" customFormat="1" ht="16.5" customHeight="1">
      <c r="A152" s="39"/>
      <c r="B152" s="40"/>
      <c r="C152" s="247" t="s">
        <v>457</v>
      </c>
      <c r="D152" s="247" t="s">
        <v>168</v>
      </c>
      <c r="E152" s="248" t="s">
        <v>1318</v>
      </c>
      <c r="F152" s="249" t="s">
        <v>1319</v>
      </c>
      <c r="G152" s="250" t="s">
        <v>1301</v>
      </c>
      <c r="H152" s="251">
        <v>6</v>
      </c>
      <c r="I152" s="252"/>
      <c r="J152" s="253">
        <f>ROUND(I152*H152,2)</f>
        <v>0</v>
      </c>
      <c r="K152" s="254"/>
      <c r="L152" s="45"/>
      <c r="M152" s="255" t="s">
        <v>1</v>
      </c>
      <c r="N152" s="256" t="s">
        <v>42</v>
      </c>
      <c r="O152" s="92"/>
      <c r="P152" s="257">
        <f>O152*H152</f>
        <v>0</v>
      </c>
      <c r="Q152" s="257">
        <v>0</v>
      </c>
      <c r="R152" s="257">
        <f>Q152*H152</f>
        <v>0</v>
      </c>
      <c r="S152" s="257">
        <v>0</v>
      </c>
      <c r="T152" s="25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9" t="s">
        <v>172</v>
      </c>
      <c r="AT152" s="259" t="s">
        <v>168</v>
      </c>
      <c r="AU152" s="259" t="s">
        <v>85</v>
      </c>
      <c r="AY152" s="18" t="s">
        <v>166</v>
      </c>
      <c r="BE152" s="260">
        <f>IF(N152="základní",J152,0)</f>
        <v>0</v>
      </c>
      <c r="BF152" s="260">
        <f>IF(N152="snížená",J152,0)</f>
        <v>0</v>
      </c>
      <c r="BG152" s="260">
        <f>IF(N152="zákl. přenesená",J152,0)</f>
        <v>0</v>
      </c>
      <c r="BH152" s="260">
        <f>IF(N152="sníž. přenesená",J152,0)</f>
        <v>0</v>
      </c>
      <c r="BI152" s="260">
        <f>IF(N152="nulová",J152,0)</f>
        <v>0</v>
      </c>
      <c r="BJ152" s="18" t="s">
        <v>81</v>
      </c>
      <c r="BK152" s="260">
        <f>ROUND(I152*H152,2)</f>
        <v>0</v>
      </c>
      <c r="BL152" s="18" t="s">
        <v>172</v>
      </c>
      <c r="BM152" s="259" t="s">
        <v>1320</v>
      </c>
    </row>
    <row r="153" s="2" customFormat="1" ht="21.75" customHeight="1">
      <c r="A153" s="39"/>
      <c r="B153" s="40"/>
      <c r="C153" s="247" t="s">
        <v>266</v>
      </c>
      <c r="D153" s="247" t="s">
        <v>168</v>
      </c>
      <c r="E153" s="248" t="s">
        <v>1321</v>
      </c>
      <c r="F153" s="249" t="s">
        <v>1322</v>
      </c>
      <c r="G153" s="250" t="s">
        <v>1258</v>
      </c>
      <c r="H153" s="251">
        <v>2</v>
      </c>
      <c r="I153" s="252"/>
      <c r="J153" s="253">
        <f>ROUND(I153*H153,2)</f>
        <v>0</v>
      </c>
      <c r="K153" s="254"/>
      <c r="L153" s="45"/>
      <c r="M153" s="255" t="s">
        <v>1</v>
      </c>
      <c r="N153" s="256" t="s">
        <v>42</v>
      </c>
      <c r="O153" s="92"/>
      <c r="P153" s="257">
        <f>O153*H153</f>
        <v>0</v>
      </c>
      <c r="Q153" s="257">
        <v>0</v>
      </c>
      <c r="R153" s="257">
        <f>Q153*H153</f>
        <v>0</v>
      </c>
      <c r="S153" s="257">
        <v>0</v>
      </c>
      <c r="T153" s="25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9" t="s">
        <v>172</v>
      </c>
      <c r="AT153" s="259" t="s">
        <v>168</v>
      </c>
      <c r="AU153" s="259" t="s">
        <v>85</v>
      </c>
      <c r="AY153" s="18" t="s">
        <v>166</v>
      </c>
      <c r="BE153" s="260">
        <f>IF(N153="základní",J153,0)</f>
        <v>0</v>
      </c>
      <c r="BF153" s="260">
        <f>IF(N153="snížená",J153,0)</f>
        <v>0</v>
      </c>
      <c r="BG153" s="260">
        <f>IF(N153="zákl. přenesená",J153,0)</f>
        <v>0</v>
      </c>
      <c r="BH153" s="260">
        <f>IF(N153="sníž. přenesená",J153,0)</f>
        <v>0</v>
      </c>
      <c r="BI153" s="260">
        <f>IF(N153="nulová",J153,0)</f>
        <v>0</v>
      </c>
      <c r="BJ153" s="18" t="s">
        <v>81</v>
      </c>
      <c r="BK153" s="260">
        <f>ROUND(I153*H153,2)</f>
        <v>0</v>
      </c>
      <c r="BL153" s="18" t="s">
        <v>172</v>
      </c>
      <c r="BM153" s="259" t="s">
        <v>1323</v>
      </c>
    </row>
    <row r="154" s="2" customFormat="1" ht="21.75" customHeight="1">
      <c r="A154" s="39"/>
      <c r="B154" s="40"/>
      <c r="C154" s="247" t="s">
        <v>273</v>
      </c>
      <c r="D154" s="247" t="s">
        <v>168</v>
      </c>
      <c r="E154" s="248" t="s">
        <v>1324</v>
      </c>
      <c r="F154" s="249" t="s">
        <v>1325</v>
      </c>
      <c r="G154" s="250" t="s">
        <v>1258</v>
      </c>
      <c r="H154" s="251">
        <v>2</v>
      </c>
      <c r="I154" s="252"/>
      <c r="J154" s="253">
        <f>ROUND(I154*H154,2)</f>
        <v>0</v>
      </c>
      <c r="K154" s="254"/>
      <c r="L154" s="45"/>
      <c r="M154" s="255" t="s">
        <v>1</v>
      </c>
      <c r="N154" s="256" t="s">
        <v>42</v>
      </c>
      <c r="O154" s="92"/>
      <c r="P154" s="257">
        <f>O154*H154</f>
        <v>0</v>
      </c>
      <c r="Q154" s="257">
        <v>0</v>
      </c>
      <c r="R154" s="257">
        <f>Q154*H154</f>
        <v>0</v>
      </c>
      <c r="S154" s="257">
        <v>0</v>
      </c>
      <c r="T154" s="25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9" t="s">
        <v>172</v>
      </c>
      <c r="AT154" s="259" t="s">
        <v>168</v>
      </c>
      <c r="AU154" s="259" t="s">
        <v>85</v>
      </c>
      <c r="AY154" s="18" t="s">
        <v>166</v>
      </c>
      <c r="BE154" s="260">
        <f>IF(N154="základní",J154,0)</f>
        <v>0</v>
      </c>
      <c r="BF154" s="260">
        <f>IF(N154="snížená",J154,0)</f>
        <v>0</v>
      </c>
      <c r="BG154" s="260">
        <f>IF(N154="zákl. přenesená",J154,0)</f>
        <v>0</v>
      </c>
      <c r="BH154" s="260">
        <f>IF(N154="sníž. přenesená",J154,0)</f>
        <v>0</v>
      </c>
      <c r="BI154" s="260">
        <f>IF(N154="nulová",J154,0)</f>
        <v>0</v>
      </c>
      <c r="BJ154" s="18" t="s">
        <v>81</v>
      </c>
      <c r="BK154" s="260">
        <f>ROUND(I154*H154,2)</f>
        <v>0</v>
      </c>
      <c r="BL154" s="18" t="s">
        <v>172</v>
      </c>
      <c r="BM154" s="259" t="s">
        <v>1326</v>
      </c>
    </row>
    <row r="155" s="2" customFormat="1" ht="21.75" customHeight="1">
      <c r="A155" s="39"/>
      <c r="B155" s="40"/>
      <c r="C155" s="247" t="s">
        <v>278</v>
      </c>
      <c r="D155" s="247" t="s">
        <v>168</v>
      </c>
      <c r="E155" s="248" t="s">
        <v>1327</v>
      </c>
      <c r="F155" s="249" t="s">
        <v>1328</v>
      </c>
      <c r="G155" s="250" t="s">
        <v>1258</v>
      </c>
      <c r="H155" s="251">
        <v>1</v>
      </c>
      <c r="I155" s="252"/>
      <c r="J155" s="253">
        <f>ROUND(I155*H155,2)</f>
        <v>0</v>
      </c>
      <c r="K155" s="254"/>
      <c r="L155" s="45"/>
      <c r="M155" s="255" t="s">
        <v>1</v>
      </c>
      <c r="N155" s="256" t="s">
        <v>42</v>
      </c>
      <c r="O155" s="92"/>
      <c r="P155" s="257">
        <f>O155*H155</f>
        <v>0</v>
      </c>
      <c r="Q155" s="257">
        <v>0</v>
      </c>
      <c r="R155" s="257">
        <f>Q155*H155</f>
        <v>0</v>
      </c>
      <c r="S155" s="257">
        <v>0</v>
      </c>
      <c r="T155" s="25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9" t="s">
        <v>172</v>
      </c>
      <c r="AT155" s="259" t="s">
        <v>168</v>
      </c>
      <c r="AU155" s="259" t="s">
        <v>85</v>
      </c>
      <c r="AY155" s="18" t="s">
        <v>166</v>
      </c>
      <c r="BE155" s="260">
        <f>IF(N155="základní",J155,0)</f>
        <v>0</v>
      </c>
      <c r="BF155" s="260">
        <f>IF(N155="snížená",J155,0)</f>
        <v>0</v>
      </c>
      <c r="BG155" s="260">
        <f>IF(N155="zákl. přenesená",J155,0)</f>
        <v>0</v>
      </c>
      <c r="BH155" s="260">
        <f>IF(N155="sníž. přenesená",J155,0)</f>
        <v>0</v>
      </c>
      <c r="BI155" s="260">
        <f>IF(N155="nulová",J155,0)</f>
        <v>0</v>
      </c>
      <c r="BJ155" s="18" t="s">
        <v>81</v>
      </c>
      <c r="BK155" s="260">
        <f>ROUND(I155*H155,2)</f>
        <v>0</v>
      </c>
      <c r="BL155" s="18" t="s">
        <v>172</v>
      </c>
      <c r="BM155" s="259" t="s">
        <v>1329</v>
      </c>
    </row>
    <row r="156" s="2" customFormat="1" ht="21.75" customHeight="1">
      <c r="A156" s="39"/>
      <c r="B156" s="40"/>
      <c r="C156" s="247" t="s">
        <v>285</v>
      </c>
      <c r="D156" s="247" t="s">
        <v>168</v>
      </c>
      <c r="E156" s="248" t="s">
        <v>1330</v>
      </c>
      <c r="F156" s="249" t="s">
        <v>1331</v>
      </c>
      <c r="G156" s="250" t="s">
        <v>1258</v>
      </c>
      <c r="H156" s="251">
        <v>1</v>
      </c>
      <c r="I156" s="252"/>
      <c r="J156" s="253">
        <f>ROUND(I156*H156,2)</f>
        <v>0</v>
      </c>
      <c r="K156" s="254"/>
      <c r="L156" s="45"/>
      <c r="M156" s="255" t="s">
        <v>1</v>
      </c>
      <c r="N156" s="256" t="s">
        <v>42</v>
      </c>
      <c r="O156" s="92"/>
      <c r="P156" s="257">
        <f>O156*H156</f>
        <v>0</v>
      </c>
      <c r="Q156" s="257">
        <v>0</v>
      </c>
      <c r="R156" s="257">
        <f>Q156*H156</f>
        <v>0</v>
      </c>
      <c r="S156" s="257">
        <v>0</v>
      </c>
      <c r="T156" s="25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9" t="s">
        <v>172</v>
      </c>
      <c r="AT156" s="259" t="s">
        <v>168</v>
      </c>
      <c r="AU156" s="259" t="s">
        <v>85</v>
      </c>
      <c r="AY156" s="18" t="s">
        <v>166</v>
      </c>
      <c r="BE156" s="260">
        <f>IF(N156="základní",J156,0)</f>
        <v>0</v>
      </c>
      <c r="BF156" s="260">
        <f>IF(N156="snížená",J156,0)</f>
        <v>0</v>
      </c>
      <c r="BG156" s="260">
        <f>IF(N156="zákl. přenesená",J156,0)</f>
        <v>0</v>
      </c>
      <c r="BH156" s="260">
        <f>IF(N156="sníž. přenesená",J156,0)</f>
        <v>0</v>
      </c>
      <c r="BI156" s="260">
        <f>IF(N156="nulová",J156,0)</f>
        <v>0</v>
      </c>
      <c r="BJ156" s="18" t="s">
        <v>81</v>
      </c>
      <c r="BK156" s="260">
        <f>ROUND(I156*H156,2)</f>
        <v>0</v>
      </c>
      <c r="BL156" s="18" t="s">
        <v>172</v>
      </c>
      <c r="BM156" s="259" t="s">
        <v>1332</v>
      </c>
    </row>
    <row r="157" s="2" customFormat="1" ht="21.75" customHeight="1">
      <c r="A157" s="39"/>
      <c r="B157" s="40"/>
      <c r="C157" s="247" t="s">
        <v>294</v>
      </c>
      <c r="D157" s="247" t="s">
        <v>168</v>
      </c>
      <c r="E157" s="248" t="s">
        <v>1333</v>
      </c>
      <c r="F157" s="249" t="s">
        <v>1334</v>
      </c>
      <c r="G157" s="250" t="s">
        <v>1258</v>
      </c>
      <c r="H157" s="251">
        <v>1</v>
      </c>
      <c r="I157" s="252"/>
      <c r="J157" s="253">
        <f>ROUND(I157*H157,2)</f>
        <v>0</v>
      </c>
      <c r="K157" s="254"/>
      <c r="L157" s="45"/>
      <c r="M157" s="255" t="s">
        <v>1</v>
      </c>
      <c r="N157" s="256" t="s">
        <v>42</v>
      </c>
      <c r="O157" s="92"/>
      <c r="P157" s="257">
        <f>O157*H157</f>
        <v>0</v>
      </c>
      <c r="Q157" s="257">
        <v>0</v>
      </c>
      <c r="R157" s="257">
        <f>Q157*H157</f>
        <v>0</v>
      </c>
      <c r="S157" s="257">
        <v>0</v>
      </c>
      <c r="T157" s="25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9" t="s">
        <v>172</v>
      </c>
      <c r="AT157" s="259" t="s">
        <v>168</v>
      </c>
      <c r="AU157" s="259" t="s">
        <v>85</v>
      </c>
      <c r="AY157" s="18" t="s">
        <v>166</v>
      </c>
      <c r="BE157" s="260">
        <f>IF(N157="základní",J157,0)</f>
        <v>0</v>
      </c>
      <c r="BF157" s="260">
        <f>IF(N157="snížená",J157,0)</f>
        <v>0</v>
      </c>
      <c r="BG157" s="260">
        <f>IF(N157="zákl. přenesená",J157,0)</f>
        <v>0</v>
      </c>
      <c r="BH157" s="260">
        <f>IF(N157="sníž. přenesená",J157,0)</f>
        <v>0</v>
      </c>
      <c r="BI157" s="260">
        <f>IF(N157="nulová",J157,0)</f>
        <v>0</v>
      </c>
      <c r="BJ157" s="18" t="s">
        <v>81</v>
      </c>
      <c r="BK157" s="260">
        <f>ROUND(I157*H157,2)</f>
        <v>0</v>
      </c>
      <c r="BL157" s="18" t="s">
        <v>172</v>
      </c>
      <c r="BM157" s="259" t="s">
        <v>1335</v>
      </c>
    </row>
    <row r="158" s="2" customFormat="1" ht="55.5" customHeight="1">
      <c r="A158" s="39"/>
      <c r="B158" s="40"/>
      <c r="C158" s="247" t="s">
        <v>327</v>
      </c>
      <c r="D158" s="247" t="s">
        <v>168</v>
      </c>
      <c r="E158" s="248" t="s">
        <v>1336</v>
      </c>
      <c r="F158" s="249" t="s">
        <v>1337</v>
      </c>
      <c r="G158" s="250" t="s">
        <v>1258</v>
      </c>
      <c r="H158" s="251">
        <v>1</v>
      </c>
      <c r="I158" s="252"/>
      <c r="J158" s="253">
        <f>ROUND(I158*H158,2)</f>
        <v>0</v>
      </c>
      <c r="K158" s="254"/>
      <c r="L158" s="45"/>
      <c r="M158" s="255" t="s">
        <v>1</v>
      </c>
      <c r="N158" s="256" t="s">
        <v>42</v>
      </c>
      <c r="O158" s="92"/>
      <c r="P158" s="257">
        <f>O158*H158</f>
        <v>0</v>
      </c>
      <c r="Q158" s="257">
        <v>0</v>
      </c>
      <c r="R158" s="257">
        <f>Q158*H158</f>
        <v>0</v>
      </c>
      <c r="S158" s="257">
        <v>0</v>
      </c>
      <c r="T158" s="25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9" t="s">
        <v>172</v>
      </c>
      <c r="AT158" s="259" t="s">
        <v>168</v>
      </c>
      <c r="AU158" s="259" t="s">
        <v>85</v>
      </c>
      <c r="AY158" s="18" t="s">
        <v>166</v>
      </c>
      <c r="BE158" s="260">
        <f>IF(N158="základní",J158,0)</f>
        <v>0</v>
      </c>
      <c r="BF158" s="260">
        <f>IF(N158="snížená",J158,0)</f>
        <v>0</v>
      </c>
      <c r="BG158" s="260">
        <f>IF(N158="zákl. přenesená",J158,0)</f>
        <v>0</v>
      </c>
      <c r="BH158" s="260">
        <f>IF(N158="sníž. přenesená",J158,0)</f>
        <v>0</v>
      </c>
      <c r="BI158" s="260">
        <f>IF(N158="nulová",J158,0)</f>
        <v>0</v>
      </c>
      <c r="BJ158" s="18" t="s">
        <v>81</v>
      </c>
      <c r="BK158" s="260">
        <f>ROUND(I158*H158,2)</f>
        <v>0</v>
      </c>
      <c r="BL158" s="18" t="s">
        <v>172</v>
      </c>
      <c r="BM158" s="259" t="s">
        <v>1338</v>
      </c>
    </row>
    <row r="159" s="2" customFormat="1" ht="16.5" customHeight="1">
      <c r="A159" s="39"/>
      <c r="B159" s="40"/>
      <c r="C159" s="247" t="s">
        <v>393</v>
      </c>
      <c r="D159" s="247" t="s">
        <v>168</v>
      </c>
      <c r="E159" s="248" t="s">
        <v>1339</v>
      </c>
      <c r="F159" s="249" t="s">
        <v>1340</v>
      </c>
      <c r="G159" s="250" t="s">
        <v>1301</v>
      </c>
      <c r="H159" s="251">
        <v>33</v>
      </c>
      <c r="I159" s="252"/>
      <c r="J159" s="253">
        <f>ROUND(I159*H159,2)</f>
        <v>0</v>
      </c>
      <c r="K159" s="254"/>
      <c r="L159" s="45"/>
      <c r="M159" s="255" t="s">
        <v>1</v>
      </c>
      <c r="N159" s="256" t="s">
        <v>42</v>
      </c>
      <c r="O159" s="92"/>
      <c r="P159" s="257">
        <f>O159*H159</f>
        <v>0</v>
      </c>
      <c r="Q159" s="257">
        <v>0</v>
      </c>
      <c r="R159" s="257">
        <f>Q159*H159</f>
        <v>0</v>
      </c>
      <c r="S159" s="257">
        <v>0</v>
      </c>
      <c r="T159" s="25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9" t="s">
        <v>172</v>
      </c>
      <c r="AT159" s="259" t="s">
        <v>168</v>
      </c>
      <c r="AU159" s="259" t="s">
        <v>85</v>
      </c>
      <c r="AY159" s="18" t="s">
        <v>166</v>
      </c>
      <c r="BE159" s="260">
        <f>IF(N159="základní",J159,0)</f>
        <v>0</v>
      </c>
      <c r="BF159" s="260">
        <f>IF(N159="snížená",J159,0)</f>
        <v>0</v>
      </c>
      <c r="BG159" s="260">
        <f>IF(N159="zákl. přenesená",J159,0)</f>
        <v>0</v>
      </c>
      <c r="BH159" s="260">
        <f>IF(N159="sníž. přenesená",J159,0)</f>
        <v>0</v>
      </c>
      <c r="BI159" s="260">
        <f>IF(N159="nulová",J159,0)</f>
        <v>0</v>
      </c>
      <c r="BJ159" s="18" t="s">
        <v>81</v>
      </c>
      <c r="BK159" s="260">
        <f>ROUND(I159*H159,2)</f>
        <v>0</v>
      </c>
      <c r="BL159" s="18" t="s">
        <v>172</v>
      </c>
      <c r="BM159" s="259" t="s">
        <v>1341</v>
      </c>
    </row>
    <row r="160" s="2" customFormat="1" ht="16.5" customHeight="1">
      <c r="A160" s="39"/>
      <c r="B160" s="40"/>
      <c r="C160" s="247" t="s">
        <v>399</v>
      </c>
      <c r="D160" s="247" t="s">
        <v>168</v>
      </c>
      <c r="E160" s="248" t="s">
        <v>1342</v>
      </c>
      <c r="F160" s="249" t="s">
        <v>1343</v>
      </c>
      <c r="G160" s="250" t="s">
        <v>1301</v>
      </c>
      <c r="H160" s="251">
        <v>16</v>
      </c>
      <c r="I160" s="252"/>
      <c r="J160" s="253">
        <f>ROUND(I160*H160,2)</f>
        <v>0</v>
      </c>
      <c r="K160" s="254"/>
      <c r="L160" s="45"/>
      <c r="M160" s="255" t="s">
        <v>1</v>
      </c>
      <c r="N160" s="256" t="s">
        <v>42</v>
      </c>
      <c r="O160" s="92"/>
      <c r="P160" s="257">
        <f>O160*H160</f>
        <v>0</v>
      </c>
      <c r="Q160" s="257">
        <v>0</v>
      </c>
      <c r="R160" s="257">
        <f>Q160*H160</f>
        <v>0</v>
      </c>
      <c r="S160" s="257">
        <v>0</v>
      </c>
      <c r="T160" s="25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9" t="s">
        <v>172</v>
      </c>
      <c r="AT160" s="259" t="s">
        <v>168</v>
      </c>
      <c r="AU160" s="259" t="s">
        <v>85</v>
      </c>
      <c r="AY160" s="18" t="s">
        <v>166</v>
      </c>
      <c r="BE160" s="260">
        <f>IF(N160="základní",J160,0)</f>
        <v>0</v>
      </c>
      <c r="BF160" s="260">
        <f>IF(N160="snížená",J160,0)</f>
        <v>0</v>
      </c>
      <c r="BG160" s="260">
        <f>IF(N160="zákl. přenesená",J160,0)</f>
        <v>0</v>
      </c>
      <c r="BH160" s="260">
        <f>IF(N160="sníž. přenesená",J160,0)</f>
        <v>0</v>
      </c>
      <c r="BI160" s="260">
        <f>IF(N160="nulová",J160,0)</f>
        <v>0</v>
      </c>
      <c r="BJ160" s="18" t="s">
        <v>81</v>
      </c>
      <c r="BK160" s="260">
        <f>ROUND(I160*H160,2)</f>
        <v>0</v>
      </c>
      <c r="BL160" s="18" t="s">
        <v>172</v>
      </c>
      <c r="BM160" s="259" t="s">
        <v>1344</v>
      </c>
    </row>
    <row r="161" s="2" customFormat="1" ht="16.5" customHeight="1">
      <c r="A161" s="39"/>
      <c r="B161" s="40"/>
      <c r="C161" s="247" t="s">
        <v>404</v>
      </c>
      <c r="D161" s="247" t="s">
        <v>168</v>
      </c>
      <c r="E161" s="248" t="s">
        <v>1345</v>
      </c>
      <c r="F161" s="249" t="s">
        <v>1346</v>
      </c>
      <c r="G161" s="250" t="s">
        <v>1301</v>
      </c>
      <c r="H161" s="251">
        <v>9</v>
      </c>
      <c r="I161" s="252"/>
      <c r="J161" s="253">
        <f>ROUND(I161*H161,2)</f>
        <v>0</v>
      </c>
      <c r="K161" s="254"/>
      <c r="L161" s="45"/>
      <c r="M161" s="255" t="s">
        <v>1</v>
      </c>
      <c r="N161" s="256" t="s">
        <v>42</v>
      </c>
      <c r="O161" s="92"/>
      <c r="P161" s="257">
        <f>O161*H161</f>
        <v>0</v>
      </c>
      <c r="Q161" s="257">
        <v>0</v>
      </c>
      <c r="R161" s="257">
        <f>Q161*H161</f>
        <v>0</v>
      </c>
      <c r="S161" s="257">
        <v>0</v>
      </c>
      <c r="T161" s="25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9" t="s">
        <v>172</v>
      </c>
      <c r="AT161" s="259" t="s">
        <v>168</v>
      </c>
      <c r="AU161" s="259" t="s">
        <v>85</v>
      </c>
      <c r="AY161" s="18" t="s">
        <v>166</v>
      </c>
      <c r="BE161" s="260">
        <f>IF(N161="základní",J161,0)</f>
        <v>0</v>
      </c>
      <c r="BF161" s="260">
        <f>IF(N161="snížená",J161,0)</f>
        <v>0</v>
      </c>
      <c r="BG161" s="260">
        <f>IF(N161="zákl. přenesená",J161,0)</f>
        <v>0</v>
      </c>
      <c r="BH161" s="260">
        <f>IF(N161="sníž. přenesená",J161,0)</f>
        <v>0</v>
      </c>
      <c r="BI161" s="260">
        <f>IF(N161="nulová",J161,0)</f>
        <v>0</v>
      </c>
      <c r="BJ161" s="18" t="s">
        <v>81</v>
      </c>
      <c r="BK161" s="260">
        <f>ROUND(I161*H161,2)</f>
        <v>0</v>
      </c>
      <c r="BL161" s="18" t="s">
        <v>172</v>
      </c>
      <c r="BM161" s="259" t="s">
        <v>1347</v>
      </c>
    </row>
    <row r="162" s="2" customFormat="1" ht="16.5" customHeight="1">
      <c r="A162" s="39"/>
      <c r="B162" s="40"/>
      <c r="C162" s="247" t="s">
        <v>409</v>
      </c>
      <c r="D162" s="247" t="s">
        <v>168</v>
      </c>
      <c r="E162" s="248" t="s">
        <v>1348</v>
      </c>
      <c r="F162" s="249" t="s">
        <v>1349</v>
      </c>
      <c r="G162" s="250" t="s">
        <v>1301</v>
      </c>
      <c r="H162" s="251">
        <v>12</v>
      </c>
      <c r="I162" s="252"/>
      <c r="J162" s="253">
        <f>ROUND(I162*H162,2)</f>
        <v>0</v>
      </c>
      <c r="K162" s="254"/>
      <c r="L162" s="45"/>
      <c r="M162" s="255" t="s">
        <v>1</v>
      </c>
      <c r="N162" s="256" t="s">
        <v>42</v>
      </c>
      <c r="O162" s="92"/>
      <c r="P162" s="257">
        <f>O162*H162</f>
        <v>0</v>
      </c>
      <c r="Q162" s="257">
        <v>0</v>
      </c>
      <c r="R162" s="257">
        <f>Q162*H162</f>
        <v>0</v>
      </c>
      <c r="S162" s="257">
        <v>0</v>
      </c>
      <c r="T162" s="25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9" t="s">
        <v>172</v>
      </c>
      <c r="AT162" s="259" t="s">
        <v>168</v>
      </c>
      <c r="AU162" s="259" t="s">
        <v>85</v>
      </c>
      <c r="AY162" s="18" t="s">
        <v>166</v>
      </c>
      <c r="BE162" s="260">
        <f>IF(N162="základní",J162,0)</f>
        <v>0</v>
      </c>
      <c r="BF162" s="260">
        <f>IF(N162="snížená",J162,0)</f>
        <v>0</v>
      </c>
      <c r="BG162" s="260">
        <f>IF(N162="zákl. přenesená",J162,0)</f>
        <v>0</v>
      </c>
      <c r="BH162" s="260">
        <f>IF(N162="sníž. přenesená",J162,0)</f>
        <v>0</v>
      </c>
      <c r="BI162" s="260">
        <f>IF(N162="nulová",J162,0)</f>
        <v>0</v>
      </c>
      <c r="BJ162" s="18" t="s">
        <v>81</v>
      </c>
      <c r="BK162" s="260">
        <f>ROUND(I162*H162,2)</f>
        <v>0</v>
      </c>
      <c r="BL162" s="18" t="s">
        <v>172</v>
      </c>
      <c r="BM162" s="259" t="s">
        <v>1350</v>
      </c>
    </row>
    <row r="163" s="2" customFormat="1" ht="16.5" customHeight="1">
      <c r="A163" s="39"/>
      <c r="B163" s="40"/>
      <c r="C163" s="247" t="s">
        <v>413</v>
      </c>
      <c r="D163" s="247" t="s">
        <v>168</v>
      </c>
      <c r="E163" s="248" t="s">
        <v>1351</v>
      </c>
      <c r="F163" s="249" t="s">
        <v>1352</v>
      </c>
      <c r="G163" s="250" t="s">
        <v>1301</v>
      </c>
      <c r="H163" s="251">
        <v>9</v>
      </c>
      <c r="I163" s="252"/>
      <c r="J163" s="253">
        <f>ROUND(I163*H163,2)</f>
        <v>0</v>
      </c>
      <c r="K163" s="254"/>
      <c r="L163" s="45"/>
      <c r="M163" s="255" t="s">
        <v>1</v>
      </c>
      <c r="N163" s="256" t="s">
        <v>42</v>
      </c>
      <c r="O163" s="92"/>
      <c r="P163" s="257">
        <f>O163*H163</f>
        <v>0</v>
      </c>
      <c r="Q163" s="257">
        <v>0</v>
      </c>
      <c r="R163" s="257">
        <f>Q163*H163</f>
        <v>0</v>
      </c>
      <c r="S163" s="257">
        <v>0</v>
      </c>
      <c r="T163" s="25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9" t="s">
        <v>172</v>
      </c>
      <c r="AT163" s="259" t="s">
        <v>168</v>
      </c>
      <c r="AU163" s="259" t="s">
        <v>85</v>
      </c>
      <c r="AY163" s="18" t="s">
        <v>166</v>
      </c>
      <c r="BE163" s="260">
        <f>IF(N163="základní",J163,0)</f>
        <v>0</v>
      </c>
      <c r="BF163" s="260">
        <f>IF(N163="snížená",J163,0)</f>
        <v>0</v>
      </c>
      <c r="BG163" s="260">
        <f>IF(N163="zákl. přenesená",J163,0)</f>
        <v>0</v>
      </c>
      <c r="BH163" s="260">
        <f>IF(N163="sníž. přenesená",J163,0)</f>
        <v>0</v>
      </c>
      <c r="BI163" s="260">
        <f>IF(N163="nulová",J163,0)</f>
        <v>0</v>
      </c>
      <c r="BJ163" s="18" t="s">
        <v>81</v>
      </c>
      <c r="BK163" s="260">
        <f>ROUND(I163*H163,2)</f>
        <v>0</v>
      </c>
      <c r="BL163" s="18" t="s">
        <v>172</v>
      </c>
      <c r="BM163" s="259" t="s">
        <v>1353</v>
      </c>
    </row>
    <row r="164" s="2" customFormat="1" ht="16.5" customHeight="1">
      <c r="A164" s="39"/>
      <c r="B164" s="40"/>
      <c r="C164" s="247" t="s">
        <v>477</v>
      </c>
      <c r="D164" s="247" t="s">
        <v>168</v>
      </c>
      <c r="E164" s="248" t="s">
        <v>1354</v>
      </c>
      <c r="F164" s="249" t="s">
        <v>1355</v>
      </c>
      <c r="G164" s="250" t="s">
        <v>1356</v>
      </c>
      <c r="H164" s="251">
        <v>3</v>
      </c>
      <c r="I164" s="252"/>
      <c r="J164" s="253">
        <f>ROUND(I164*H164,2)</f>
        <v>0</v>
      </c>
      <c r="K164" s="254"/>
      <c r="L164" s="45"/>
      <c r="M164" s="255" t="s">
        <v>1</v>
      </c>
      <c r="N164" s="256" t="s">
        <v>42</v>
      </c>
      <c r="O164" s="92"/>
      <c r="P164" s="257">
        <f>O164*H164</f>
        <v>0</v>
      </c>
      <c r="Q164" s="257">
        <v>0</v>
      </c>
      <c r="R164" s="257">
        <f>Q164*H164</f>
        <v>0</v>
      </c>
      <c r="S164" s="257">
        <v>0</v>
      </c>
      <c r="T164" s="25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9" t="s">
        <v>172</v>
      </c>
      <c r="AT164" s="259" t="s">
        <v>168</v>
      </c>
      <c r="AU164" s="259" t="s">
        <v>85</v>
      </c>
      <c r="AY164" s="18" t="s">
        <v>166</v>
      </c>
      <c r="BE164" s="260">
        <f>IF(N164="základní",J164,0)</f>
        <v>0</v>
      </c>
      <c r="BF164" s="260">
        <f>IF(N164="snížená",J164,0)</f>
        <v>0</v>
      </c>
      <c r="BG164" s="260">
        <f>IF(N164="zákl. přenesená",J164,0)</f>
        <v>0</v>
      </c>
      <c r="BH164" s="260">
        <f>IF(N164="sníž. přenesená",J164,0)</f>
        <v>0</v>
      </c>
      <c r="BI164" s="260">
        <f>IF(N164="nulová",J164,0)</f>
        <v>0</v>
      </c>
      <c r="BJ164" s="18" t="s">
        <v>81</v>
      </c>
      <c r="BK164" s="260">
        <f>ROUND(I164*H164,2)</f>
        <v>0</v>
      </c>
      <c r="BL164" s="18" t="s">
        <v>172</v>
      </c>
      <c r="BM164" s="259" t="s">
        <v>1357</v>
      </c>
    </row>
    <row r="165" s="2" customFormat="1" ht="21.75" customHeight="1">
      <c r="A165" s="39"/>
      <c r="B165" s="40"/>
      <c r="C165" s="247" t="s">
        <v>342</v>
      </c>
      <c r="D165" s="247" t="s">
        <v>168</v>
      </c>
      <c r="E165" s="248" t="s">
        <v>1358</v>
      </c>
      <c r="F165" s="249" t="s">
        <v>1359</v>
      </c>
      <c r="G165" s="250" t="s">
        <v>1258</v>
      </c>
      <c r="H165" s="251">
        <v>1</v>
      </c>
      <c r="I165" s="252"/>
      <c r="J165" s="253">
        <f>ROUND(I165*H165,2)</f>
        <v>0</v>
      </c>
      <c r="K165" s="254"/>
      <c r="L165" s="45"/>
      <c r="M165" s="255" t="s">
        <v>1</v>
      </c>
      <c r="N165" s="256" t="s">
        <v>42</v>
      </c>
      <c r="O165" s="92"/>
      <c r="P165" s="257">
        <f>O165*H165</f>
        <v>0</v>
      </c>
      <c r="Q165" s="257">
        <v>0</v>
      </c>
      <c r="R165" s="257">
        <f>Q165*H165</f>
        <v>0</v>
      </c>
      <c r="S165" s="257">
        <v>0</v>
      </c>
      <c r="T165" s="25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9" t="s">
        <v>172</v>
      </c>
      <c r="AT165" s="259" t="s">
        <v>168</v>
      </c>
      <c r="AU165" s="259" t="s">
        <v>85</v>
      </c>
      <c r="AY165" s="18" t="s">
        <v>166</v>
      </c>
      <c r="BE165" s="260">
        <f>IF(N165="základní",J165,0)</f>
        <v>0</v>
      </c>
      <c r="BF165" s="260">
        <f>IF(N165="snížená",J165,0)</f>
        <v>0</v>
      </c>
      <c r="BG165" s="260">
        <f>IF(N165="zákl. přenesená",J165,0)</f>
        <v>0</v>
      </c>
      <c r="BH165" s="260">
        <f>IF(N165="sníž. přenesená",J165,0)</f>
        <v>0</v>
      </c>
      <c r="BI165" s="260">
        <f>IF(N165="nulová",J165,0)</f>
        <v>0</v>
      </c>
      <c r="BJ165" s="18" t="s">
        <v>81</v>
      </c>
      <c r="BK165" s="260">
        <f>ROUND(I165*H165,2)</f>
        <v>0</v>
      </c>
      <c r="BL165" s="18" t="s">
        <v>172</v>
      </c>
      <c r="BM165" s="259" t="s">
        <v>1360</v>
      </c>
    </row>
    <row r="166" s="2" customFormat="1" ht="21.75" customHeight="1">
      <c r="A166" s="39"/>
      <c r="B166" s="40"/>
      <c r="C166" s="247" t="s">
        <v>487</v>
      </c>
      <c r="D166" s="247" t="s">
        <v>168</v>
      </c>
      <c r="E166" s="248" t="s">
        <v>1361</v>
      </c>
      <c r="F166" s="249" t="s">
        <v>1362</v>
      </c>
      <c r="G166" s="250" t="s">
        <v>242</v>
      </c>
      <c r="H166" s="251">
        <v>25</v>
      </c>
      <c r="I166" s="252"/>
      <c r="J166" s="253">
        <f>ROUND(I166*H166,2)</f>
        <v>0</v>
      </c>
      <c r="K166" s="254"/>
      <c r="L166" s="45"/>
      <c r="M166" s="255" t="s">
        <v>1</v>
      </c>
      <c r="N166" s="256" t="s">
        <v>42</v>
      </c>
      <c r="O166" s="92"/>
      <c r="P166" s="257">
        <f>O166*H166</f>
        <v>0</v>
      </c>
      <c r="Q166" s="257">
        <v>0</v>
      </c>
      <c r="R166" s="257">
        <f>Q166*H166</f>
        <v>0</v>
      </c>
      <c r="S166" s="257">
        <v>0</v>
      </c>
      <c r="T166" s="25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9" t="s">
        <v>172</v>
      </c>
      <c r="AT166" s="259" t="s">
        <v>168</v>
      </c>
      <c r="AU166" s="259" t="s">
        <v>85</v>
      </c>
      <c r="AY166" s="18" t="s">
        <v>166</v>
      </c>
      <c r="BE166" s="260">
        <f>IF(N166="základní",J166,0)</f>
        <v>0</v>
      </c>
      <c r="BF166" s="260">
        <f>IF(N166="snížená",J166,0)</f>
        <v>0</v>
      </c>
      <c r="BG166" s="260">
        <f>IF(N166="zákl. přenesená",J166,0)</f>
        <v>0</v>
      </c>
      <c r="BH166" s="260">
        <f>IF(N166="sníž. přenesená",J166,0)</f>
        <v>0</v>
      </c>
      <c r="BI166" s="260">
        <f>IF(N166="nulová",J166,0)</f>
        <v>0</v>
      </c>
      <c r="BJ166" s="18" t="s">
        <v>81</v>
      </c>
      <c r="BK166" s="260">
        <f>ROUND(I166*H166,2)</f>
        <v>0</v>
      </c>
      <c r="BL166" s="18" t="s">
        <v>172</v>
      </c>
      <c r="BM166" s="259" t="s">
        <v>1363</v>
      </c>
    </row>
    <row r="167" s="2" customFormat="1" ht="21.75" customHeight="1">
      <c r="A167" s="39"/>
      <c r="B167" s="40"/>
      <c r="C167" s="247" t="s">
        <v>491</v>
      </c>
      <c r="D167" s="247" t="s">
        <v>168</v>
      </c>
      <c r="E167" s="248" t="s">
        <v>1364</v>
      </c>
      <c r="F167" s="249" t="s">
        <v>1365</v>
      </c>
      <c r="G167" s="250" t="s">
        <v>721</v>
      </c>
      <c r="H167" s="251">
        <v>150</v>
      </c>
      <c r="I167" s="252"/>
      <c r="J167" s="253">
        <f>ROUND(I167*H167,2)</f>
        <v>0</v>
      </c>
      <c r="K167" s="254"/>
      <c r="L167" s="45"/>
      <c r="M167" s="255" t="s">
        <v>1</v>
      </c>
      <c r="N167" s="256" t="s">
        <v>42</v>
      </c>
      <c r="O167" s="92"/>
      <c r="P167" s="257">
        <f>O167*H167</f>
        <v>0</v>
      </c>
      <c r="Q167" s="257">
        <v>0</v>
      </c>
      <c r="R167" s="257">
        <f>Q167*H167</f>
        <v>0</v>
      </c>
      <c r="S167" s="257">
        <v>0</v>
      </c>
      <c r="T167" s="25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9" t="s">
        <v>172</v>
      </c>
      <c r="AT167" s="259" t="s">
        <v>168</v>
      </c>
      <c r="AU167" s="259" t="s">
        <v>85</v>
      </c>
      <c r="AY167" s="18" t="s">
        <v>166</v>
      </c>
      <c r="BE167" s="260">
        <f>IF(N167="základní",J167,0)</f>
        <v>0</v>
      </c>
      <c r="BF167" s="260">
        <f>IF(N167="snížená",J167,0)</f>
        <v>0</v>
      </c>
      <c r="BG167" s="260">
        <f>IF(N167="zákl. přenesená",J167,0)</f>
        <v>0</v>
      </c>
      <c r="BH167" s="260">
        <f>IF(N167="sníž. přenesená",J167,0)</f>
        <v>0</v>
      </c>
      <c r="BI167" s="260">
        <f>IF(N167="nulová",J167,0)</f>
        <v>0</v>
      </c>
      <c r="BJ167" s="18" t="s">
        <v>81</v>
      </c>
      <c r="BK167" s="260">
        <f>ROUND(I167*H167,2)</f>
        <v>0</v>
      </c>
      <c r="BL167" s="18" t="s">
        <v>172</v>
      </c>
      <c r="BM167" s="259" t="s">
        <v>1366</v>
      </c>
    </row>
    <row r="168" s="2" customFormat="1" ht="55.5" customHeight="1">
      <c r="A168" s="39"/>
      <c r="B168" s="40"/>
      <c r="C168" s="247" t="s">
        <v>504</v>
      </c>
      <c r="D168" s="247" t="s">
        <v>168</v>
      </c>
      <c r="E168" s="248" t="s">
        <v>1367</v>
      </c>
      <c r="F168" s="249" t="s">
        <v>1368</v>
      </c>
      <c r="G168" s="250" t="s">
        <v>1356</v>
      </c>
      <c r="H168" s="251">
        <v>1</v>
      </c>
      <c r="I168" s="252"/>
      <c r="J168" s="253">
        <f>ROUND(I168*H168,2)</f>
        <v>0</v>
      </c>
      <c r="K168" s="254"/>
      <c r="L168" s="45"/>
      <c r="M168" s="255" t="s">
        <v>1</v>
      </c>
      <c r="N168" s="256" t="s">
        <v>42</v>
      </c>
      <c r="O168" s="92"/>
      <c r="P168" s="257">
        <f>O168*H168</f>
        <v>0</v>
      </c>
      <c r="Q168" s="257">
        <v>0</v>
      </c>
      <c r="R168" s="257">
        <f>Q168*H168</f>
        <v>0</v>
      </c>
      <c r="S168" s="257">
        <v>0</v>
      </c>
      <c r="T168" s="25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9" t="s">
        <v>172</v>
      </c>
      <c r="AT168" s="259" t="s">
        <v>168</v>
      </c>
      <c r="AU168" s="259" t="s">
        <v>85</v>
      </c>
      <c r="AY168" s="18" t="s">
        <v>166</v>
      </c>
      <c r="BE168" s="260">
        <f>IF(N168="základní",J168,0)</f>
        <v>0</v>
      </c>
      <c r="BF168" s="260">
        <f>IF(N168="snížená",J168,0)</f>
        <v>0</v>
      </c>
      <c r="BG168" s="260">
        <f>IF(N168="zákl. přenesená",J168,0)</f>
        <v>0</v>
      </c>
      <c r="BH168" s="260">
        <f>IF(N168="sníž. přenesená",J168,0)</f>
        <v>0</v>
      </c>
      <c r="BI168" s="260">
        <f>IF(N168="nulová",J168,0)</f>
        <v>0</v>
      </c>
      <c r="BJ168" s="18" t="s">
        <v>81</v>
      </c>
      <c r="BK168" s="260">
        <f>ROUND(I168*H168,2)</f>
        <v>0</v>
      </c>
      <c r="BL168" s="18" t="s">
        <v>172</v>
      </c>
      <c r="BM168" s="259" t="s">
        <v>1369</v>
      </c>
    </row>
    <row r="169" s="2" customFormat="1" ht="21.75" customHeight="1">
      <c r="A169" s="39"/>
      <c r="B169" s="40"/>
      <c r="C169" s="247" t="s">
        <v>515</v>
      </c>
      <c r="D169" s="247" t="s">
        <v>168</v>
      </c>
      <c r="E169" s="248" t="s">
        <v>1370</v>
      </c>
      <c r="F169" s="249" t="s">
        <v>1371</v>
      </c>
      <c r="G169" s="250" t="s">
        <v>1356</v>
      </c>
      <c r="H169" s="251">
        <v>1</v>
      </c>
      <c r="I169" s="252"/>
      <c r="J169" s="253">
        <f>ROUND(I169*H169,2)</f>
        <v>0</v>
      </c>
      <c r="K169" s="254"/>
      <c r="L169" s="45"/>
      <c r="M169" s="255" t="s">
        <v>1</v>
      </c>
      <c r="N169" s="256" t="s">
        <v>42</v>
      </c>
      <c r="O169" s="92"/>
      <c r="P169" s="257">
        <f>O169*H169</f>
        <v>0</v>
      </c>
      <c r="Q169" s="257">
        <v>0</v>
      </c>
      <c r="R169" s="257">
        <f>Q169*H169</f>
        <v>0</v>
      </c>
      <c r="S169" s="257">
        <v>0</v>
      </c>
      <c r="T169" s="25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9" t="s">
        <v>172</v>
      </c>
      <c r="AT169" s="259" t="s">
        <v>168</v>
      </c>
      <c r="AU169" s="259" t="s">
        <v>85</v>
      </c>
      <c r="AY169" s="18" t="s">
        <v>166</v>
      </c>
      <c r="BE169" s="260">
        <f>IF(N169="základní",J169,0)</f>
        <v>0</v>
      </c>
      <c r="BF169" s="260">
        <f>IF(N169="snížená",J169,0)</f>
        <v>0</v>
      </c>
      <c r="BG169" s="260">
        <f>IF(N169="zákl. přenesená",J169,0)</f>
        <v>0</v>
      </c>
      <c r="BH169" s="260">
        <f>IF(N169="sníž. přenesená",J169,0)</f>
        <v>0</v>
      </c>
      <c r="BI169" s="260">
        <f>IF(N169="nulová",J169,0)</f>
        <v>0</v>
      </c>
      <c r="BJ169" s="18" t="s">
        <v>81</v>
      </c>
      <c r="BK169" s="260">
        <f>ROUND(I169*H169,2)</f>
        <v>0</v>
      </c>
      <c r="BL169" s="18" t="s">
        <v>172</v>
      </c>
      <c r="BM169" s="259" t="s">
        <v>1372</v>
      </c>
    </row>
    <row r="170" s="2" customFormat="1" ht="21.75" customHeight="1">
      <c r="A170" s="39"/>
      <c r="B170" s="40"/>
      <c r="C170" s="247" t="s">
        <v>203</v>
      </c>
      <c r="D170" s="247" t="s">
        <v>168</v>
      </c>
      <c r="E170" s="248" t="s">
        <v>1373</v>
      </c>
      <c r="F170" s="249" t="s">
        <v>1374</v>
      </c>
      <c r="G170" s="250" t="s">
        <v>1258</v>
      </c>
      <c r="H170" s="251">
        <v>1</v>
      </c>
      <c r="I170" s="252"/>
      <c r="J170" s="253">
        <f>ROUND(I170*H170,2)</f>
        <v>0</v>
      </c>
      <c r="K170" s="254"/>
      <c r="L170" s="45"/>
      <c r="M170" s="255" t="s">
        <v>1</v>
      </c>
      <c r="N170" s="256" t="s">
        <v>42</v>
      </c>
      <c r="O170" s="92"/>
      <c r="P170" s="257">
        <f>O170*H170</f>
        <v>0</v>
      </c>
      <c r="Q170" s="257">
        <v>0</v>
      </c>
      <c r="R170" s="257">
        <f>Q170*H170</f>
        <v>0</v>
      </c>
      <c r="S170" s="257">
        <v>0</v>
      </c>
      <c r="T170" s="25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9" t="s">
        <v>172</v>
      </c>
      <c r="AT170" s="259" t="s">
        <v>168</v>
      </c>
      <c r="AU170" s="259" t="s">
        <v>85</v>
      </c>
      <c r="AY170" s="18" t="s">
        <v>166</v>
      </c>
      <c r="BE170" s="260">
        <f>IF(N170="základní",J170,0)</f>
        <v>0</v>
      </c>
      <c r="BF170" s="260">
        <f>IF(N170="snížená",J170,0)</f>
        <v>0</v>
      </c>
      <c r="BG170" s="260">
        <f>IF(N170="zákl. přenesená",J170,0)</f>
        <v>0</v>
      </c>
      <c r="BH170" s="260">
        <f>IF(N170="sníž. přenesená",J170,0)</f>
        <v>0</v>
      </c>
      <c r="BI170" s="260">
        <f>IF(N170="nulová",J170,0)</f>
        <v>0</v>
      </c>
      <c r="BJ170" s="18" t="s">
        <v>81</v>
      </c>
      <c r="BK170" s="260">
        <f>ROUND(I170*H170,2)</f>
        <v>0</v>
      </c>
      <c r="BL170" s="18" t="s">
        <v>172</v>
      </c>
      <c r="BM170" s="259" t="s">
        <v>1375</v>
      </c>
    </row>
    <row r="171" s="2" customFormat="1" ht="21.75" customHeight="1">
      <c r="A171" s="39"/>
      <c r="B171" s="40"/>
      <c r="C171" s="247" t="s">
        <v>252</v>
      </c>
      <c r="D171" s="247" t="s">
        <v>168</v>
      </c>
      <c r="E171" s="248" t="s">
        <v>1376</v>
      </c>
      <c r="F171" s="249" t="s">
        <v>1377</v>
      </c>
      <c r="G171" s="250" t="s">
        <v>1258</v>
      </c>
      <c r="H171" s="251">
        <v>2</v>
      </c>
      <c r="I171" s="252"/>
      <c r="J171" s="253">
        <f>ROUND(I171*H171,2)</f>
        <v>0</v>
      </c>
      <c r="K171" s="254"/>
      <c r="L171" s="45"/>
      <c r="M171" s="255" t="s">
        <v>1</v>
      </c>
      <c r="N171" s="256" t="s">
        <v>42</v>
      </c>
      <c r="O171" s="92"/>
      <c r="P171" s="257">
        <f>O171*H171</f>
        <v>0</v>
      </c>
      <c r="Q171" s="257">
        <v>0</v>
      </c>
      <c r="R171" s="257">
        <f>Q171*H171</f>
        <v>0</v>
      </c>
      <c r="S171" s="257">
        <v>0</v>
      </c>
      <c r="T171" s="25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9" t="s">
        <v>172</v>
      </c>
      <c r="AT171" s="259" t="s">
        <v>168</v>
      </c>
      <c r="AU171" s="259" t="s">
        <v>85</v>
      </c>
      <c r="AY171" s="18" t="s">
        <v>166</v>
      </c>
      <c r="BE171" s="260">
        <f>IF(N171="základní",J171,0)</f>
        <v>0</v>
      </c>
      <c r="BF171" s="260">
        <f>IF(N171="snížená",J171,0)</f>
        <v>0</v>
      </c>
      <c r="BG171" s="260">
        <f>IF(N171="zákl. přenesená",J171,0)</f>
        <v>0</v>
      </c>
      <c r="BH171" s="260">
        <f>IF(N171="sníž. přenesená",J171,0)</f>
        <v>0</v>
      </c>
      <c r="BI171" s="260">
        <f>IF(N171="nulová",J171,0)</f>
        <v>0</v>
      </c>
      <c r="BJ171" s="18" t="s">
        <v>81</v>
      </c>
      <c r="BK171" s="260">
        <f>ROUND(I171*H171,2)</f>
        <v>0</v>
      </c>
      <c r="BL171" s="18" t="s">
        <v>172</v>
      </c>
      <c r="BM171" s="259" t="s">
        <v>1378</v>
      </c>
    </row>
    <row r="172" s="2" customFormat="1" ht="21.75" customHeight="1">
      <c r="A172" s="39"/>
      <c r="B172" s="40"/>
      <c r="C172" s="247" t="s">
        <v>260</v>
      </c>
      <c r="D172" s="247" t="s">
        <v>168</v>
      </c>
      <c r="E172" s="248" t="s">
        <v>1379</v>
      </c>
      <c r="F172" s="249" t="s">
        <v>1380</v>
      </c>
      <c r="G172" s="250" t="s">
        <v>1258</v>
      </c>
      <c r="H172" s="251">
        <v>1</v>
      </c>
      <c r="I172" s="252"/>
      <c r="J172" s="253">
        <f>ROUND(I172*H172,2)</f>
        <v>0</v>
      </c>
      <c r="K172" s="254"/>
      <c r="L172" s="45"/>
      <c r="M172" s="255" t="s">
        <v>1</v>
      </c>
      <c r="N172" s="256" t="s">
        <v>42</v>
      </c>
      <c r="O172" s="92"/>
      <c r="P172" s="257">
        <f>O172*H172</f>
        <v>0</v>
      </c>
      <c r="Q172" s="257">
        <v>0</v>
      </c>
      <c r="R172" s="257">
        <f>Q172*H172</f>
        <v>0</v>
      </c>
      <c r="S172" s="257">
        <v>0</v>
      </c>
      <c r="T172" s="25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9" t="s">
        <v>172</v>
      </c>
      <c r="AT172" s="259" t="s">
        <v>168</v>
      </c>
      <c r="AU172" s="259" t="s">
        <v>85</v>
      </c>
      <c r="AY172" s="18" t="s">
        <v>166</v>
      </c>
      <c r="BE172" s="260">
        <f>IF(N172="základní",J172,0)</f>
        <v>0</v>
      </c>
      <c r="BF172" s="260">
        <f>IF(N172="snížená",J172,0)</f>
        <v>0</v>
      </c>
      <c r="BG172" s="260">
        <f>IF(N172="zákl. přenesená",J172,0)</f>
        <v>0</v>
      </c>
      <c r="BH172" s="260">
        <f>IF(N172="sníž. přenesená",J172,0)</f>
        <v>0</v>
      </c>
      <c r="BI172" s="260">
        <f>IF(N172="nulová",J172,0)</f>
        <v>0</v>
      </c>
      <c r="BJ172" s="18" t="s">
        <v>81</v>
      </c>
      <c r="BK172" s="260">
        <f>ROUND(I172*H172,2)</f>
        <v>0</v>
      </c>
      <c r="BL172" s="18" t="s">
        <v>172</v>
      </c>
      <c r="BM172" s="259" t="s">
        <v>1381</v>
      </c>
    </row>
    <row r="173" s="2" customFormat="1" ht="16.5" customHeight="1">
      <c r="A173" s="39"/>
      <c r="B173" s="40"/>
      <c r="C173" s="247" t="s">
        <v>382</v>
      </c>
      <c r="D173" s="247" t="s">
        <v>168</v>
      </c>
      <c r="E173" s="248" t="s">
        <v>1382</v>
      </c>
      <c r="F173" s="249" t="s">
        <v>1383</v>
      </c>
      <c r="G173" s="250" t="s">
        <v>1301</v>
      </c>
      <c r="H173" s="251">
        <v>1</v>
      </c>
      <c r="I173" s="252"/>
      <c r="J173" s="253">
        <f>ROUND(I173*H173,2)</f>
        <v>0</v>
      </c>
      <c r="K173" s="254"/>
      <c r="L173" s="45"/>
      <c r="M173" s="255" t="s">
        <v>1</v>
      </c>
      <c r="N173" s="256" t="s">
        <v>42</v>
      </c>
      <c r="O173" s="92"/>
      <c r="P173" s="257">
        <f>O173*H173</f>
        <v>0</v>
      </c>
      <c r="Q173" s="257">
        <v>0</v>
      </c>
      <c r="R173" s="257">
        <f>Q173*H173</f>
        <v>0</v>
      </c>
      <c r="S173" s="257">
        <v>0</v>
      </c>
      <c r="T173" s="25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9" t="s">
        <v>172</v>
      </c>
      <c r="AT173" s="259" t="s">
        <v>168</v>
      </c>
      <c r="AU173" s="259" t="s">
        <v>85</v>
      </c>
      <c r="AY173" s="18" t="s">
        <v>166</v>
      </c>
      <c r="BE173" s="260">
        <f>IF(N173="základní",J173,0)</f>
        <v>0</v>
      </c>
      <c r="BF173" s="260">
        <f>IF(N173="snížená",J173,0)</f>
        <v>0</v>
      </c>
      <c r="BG173" s="260">
        <f>IF(N173="zákl. přenesená",J173,0)</f>
        <v>0</v>
      </c>
      <c r="BH173" s="260">
        <f>IF(N173="sníž. přenesená",J173,0)</f>
        <v>0</v>
      </c>
      <c r="BI173" s="260">
        <f>IF(N173="nulová",J173,0)</f>
        <v>0</v>
      </c>
      <c r="BJ173" s="18" t="s">
        <v>81</v>
      </c>
      <c r="BK173" s="260">
        <f>ROUND(I173*H173,2)</f>
        <v>0</v>
      </c>
      <c r="BL173" s="18" t="s">
        <v>172</v>
      </c>
      <c r="BM173" s="259" t="s">
        <v>1384</v>
      </c>
    </row>
    <row r="174" s="2" customFormat="1" ht="16.5" customHeight="1">
      <c r="A174" s="39"/>
      <c r="B174" s="40"/>
      <c r="C174" s="247" t="s">
        <v>499</v>
      </c>
      <c r="D174" s="247" t="s">
        <v>168</v>
      </c>
      <c r="E174" s="248" t="s">
        <v>1385</v>
      </c>
      <c r="F174" s="249" t="s">
        <v>1386</v>
      </c>
      <c r="G174" s="250" t="s">
        <v>1356</v>
      </c>
      <c r="H174" s="251">
        <v>1</v>
      </c>
      <c r="I174" s="252"/>
      <c r="J174" s="253">
        <f>ROUND(I174*H174,2)</f>
        <v>0</v>
      </c>
      <c r="K174" s="254"/>
      <c r="L174" s="45"/>
      <c r="M174" s="321" t="s">
        <v>1</v>
      </c>
      <c r="N174" s="322" t="s">
        <v>42</v>
      </c>
      <c r="O174" s="318"/>
      <c r="P174" s="319">
        <f>O174*H174</f>
        <v>0</v>
      </c>
      <c r="Q174" s="319">
        <v>0</v>
      </c>
      <c r="R174" s="319">
        <f>Q174*H174</f>
        <v>0</v>
      </c>
      <c r="S174" s="319">
        <v>0</v>
      </c>
      <c r="T174" s="32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9" t="s">
        <v>172</v>
      </c>
      <c r="AT174" s="259" t="s">
        <v>168</v>
      </c>
      <c r="AU174" s="259" t="s">
        <v>85</v>
      </c>
      <c r="AY174" s="18" t="s">
        <v>166</v>
      </c>
      <c r="BE174" s="260">
        <f>IF(N174="základní",J174,0)</f>
        <v>0</v>
      </c>
      <c r="BF174" s="260">
        <f>IF(N174="snížená",J174,0)</f>
        <v>0</v>
      </c>
      <c r="BG174" s="260">
        <f>IF(N174="zákl. přenesená",J174,0)</f>
        <v>0</v>
      </c>
      <c r="BH174" s="260">
        <f>IF(N174="sníž. přenesená",J174,0)</f>
        <v>0</v>
      </c>
      <c r="BI174" s="260">
        <f>IF(N174="nulová",J174,0)</f>
        <v>0</v>
      </c>
      <c r="BJ174" s="18" t="s">
        <v>81</v>
      </c>
      <c r="BK174" s="260">
        <f>ROUND(I174*H174,2)</f>
        <v>0</v>
      </c>
      <c r="BL174" s="18" t="s">
        <v>172</v>
      </c>
      <c r="BM174" s="259" t="s">
        <v>1387</v>
      </c>
    </row>
    <row r="175" s="2" customFormat="1" ht="6.96" customHeight="1">
      <c r="A175" s="39"/>
      <c r="B175" s="67"/>
      <c r="C175" s="68"/>
      <c r="D175" s="68"/>
      <c r="E175" s="68"/>
      <c r="F175" s="68"/>
      <c r="G175" s="68"/>
      <c r="H175" s="68"/>
      <c r="I175" s="194"/>
      <c r="J175" s="68"/>
      <c r="K175" s="68"/>
      <c r="L175" s="45"/>
      <c r="M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</row>
  </sheetData>
  <sheetProtection sheet="1" autoFilter="0" formatColumns="0" formatRows="0" objects="1" scenarios="1" spinCount="100000" saltValue="9QIE/m+DA502l88vlCZkYXzA4BhWFeHlvXI7DOlS4x4gwwmuM7mA3TAlKCDx2Qc0Bc0n8Rm3vAJFjnLxGagx8Q==" hashValue="weZUcObwX5HykapiaStl9heCq0JX5EjbWS0jfANpFJvxLS4OEi0hWNQi4tmcb5FfQ8sRKjfsCv4Bnd/roXmKBA==" algorithmName="SHA-512" password="CC35"/>
  <autoFilter ref="C125:K174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2:H112"/>
    <mergeCell ref="E116:H116"/>
    <mergeCell ref="E114:H114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85</v>
      </c>
    </row>
    <row r="4" s="1" customFormat="1" ht="24.96" customHeight="1">
      <c r="B4" s="21"/>
      <c r="D4" s="152" t="s">
        <v>113</v>
      </c>
      <c r="I4" s="148"/>
      <c r="L4" s="21"/>
      <c r="M4" s="153" t="s">
        <v>10</v>
      </c>
      <c r="AT4" s="18" t="s">
        <v>4</v>
      </c>
    </row>
    <row r="5" s="1" customFormat="1" ht="6.96" customHeight="1">
      <c r="B5" s="21"/>
      <c r="I5" s="148"/>
      <c r="L5" s="21"/>
    </row>
    <row r="6" s="1" customFormat="1" ht="12" customHeight="1">
      <c r="B6" s="21"/>
      <c r="D6" s="154" t="s">
        <v>16</v>
      </c>
      <c r="I6" s="148"/>
      <c r="L6" s="21"/>
    </row>
    <row r="7" s="1" customFormat="1" ht="16.5" customHeight="1">
      <c r="B7" s="21"/>
      <c r="E7" s="155" t="str">
        <f>'Rekapitulace stavby'!K6</f>
        <v>Revitalizace školní družiny v Milíně</v>
      </c>
      <c r="F7" s="154"/>
      <c r="G7" s="154"/>
      <c r="H7" s="154"/>
      <c r="I7" s="148"/>
      <c r="L7" s="21"/>
    </row>
    <row r="8">
      <c r="B8" s="21"/>
      <c r="D8" s="154" t="s">
        <v>114</v>
      </c>
      <c r="L8" s="21"/>
    </row>
    <row r="9" s="1" customFormat="1" ht="16.5" customHeight="1">
      <c r="B9" s="21"/>
      <c r="E9" s="155" t="s">
        <v>115</v>
      </c>
      <c r="F9" s="1"/>
      <c r="G9" s="1"/>
      <c r="H9" s="1"/>
      <c r="I9" s="148"/>
      <c r="L9" s="21"/>
    </row>
    <row r="10" s="1" customFormat="1" ht="12" customHeight="1">
      <c r="B10" s="21"/>
      <c r="D10" s="154" t="s">
        <v>116</v>
      </c>
      <c r="I10" s="148"/>
      <c r="L10" s="21"/>
    </row>
    <row r="11" s="2" customFormat="1" ht="16.5" customHeight="1">
      <c r="A11" s="39"/>
      <c r="B11" s="45"/>
      <c r="C11" s="39"/>
      <c r="D11" s="39"/>
      <c r="E11" s="156" t="s">
        <v>117</v>
      </c>
      <c r="F11" s="39"/>
      <c r="G11" s="39"/>
      <c r="H11" s="39"/>
      <c r="I11" s="157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4" t="s">
        <v>118</v>
      </c>
      <c r="E12" s="39"/>
      <c r="F12" s="39"/>
      <c r="G12" s="39"/>
      <c r="H12" s="39"/>
      <c r="I12" s="157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8" t="s">
        <v>1388</v>
      </c>
      <c r="F13" s="39"/>
      <c r="G13" s="39"/>
      <c r="H13" s="39"/>
      <c r="I13" s="157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57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4" t="s">
        <v>18</v>
      </c>
      <c r="E15" s="39"/>
      <c r="F15" s="142" t="s">
        <v>1</v>
      </c>
      <c r="G15" s="39"/>
      <c r="H15" s="39"/>
      <c r="I15" s="159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4" t="s">
        <v>20</v>
      </c>
      <c r="E16" s="39"/>
      <c r="F16" s="142" t="s">
        <v>21</v>
      </c>
      <c r="G16" s="39"/>
      <c r="H16" s="39"/>
      <c r="I16" s="159" t="s">
        <v>22</v>
      </c>
      <c r="J16" s="160" t="str">
        <f>'Rekapitulace stavby'!AN8</f>
        <v>10. 12. 2020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57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4" t="s">
        <v>24</v>
      </c>
      <c r="E18" s="39"/>
      <c r="F18" s="39"/>
      <c r="G18" s="39"/>
      <c r="H18" s="39"/>
      <c r="I18" s="159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9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57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4" t="s">
        <v>28</v>
      </c>
      <c r="E21" s="39"/>
      <c r="F21" s="39"/>
      <c r="G21" s="39"/>
      <c r="H21" s="39"/>
      <c r="I21" s="159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9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57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4" t="s">
        <v>30</v>
      </c>
      <c r="E24" s="39"/>
      <c r="F24" s="39"/>
      <c r="G24" s="39"/>
      <c r="H24" s="39"/>
      <c r="I24" s="159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9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57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4" t="s">
        <v>33</v>
      </c>
      <c r="E27" s="39"/>
      <c r="F27" s="39"/>
      <c r="G27" s="39"/>
      <c r="H27" s="39"/>
      <c r="I27" s="159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9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57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4" t="s">
        <v>35</v>
      </c>
      <c r="E30" s="39"/>
      <c r="F30" s="39"/>
      <c r="G30" s="39"/>
      <c r="H30" s="39"/>
      <c r="I30" s="157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61"/>
      <c r="B31" s="162"/>
      <c r="C31" s="161"/>
      <c r="D31" s="161"/>
      <c r="E31" s="163" t="s">
        <v>1</v>
      </c>
      <c r="F31" s="163"/>
      <c r="G31" s="163"/>
      <c r="H31" s="163"/>
      <c r="I31" s="164"/>
      <c r="J31" s="161"/>
      <c r="K31" s="161"/>
      <c r="L31" s="165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57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7"/>
      <c r="J33" s="166"/>
      <c r="K33" s="166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8" t="s">
        <v>37</v>
      </c>
      <c r="E34" s="39"/>
      <c r="F34" s="39"/>
      <c r="G34" s="39"/>
      <c r="H34" s="39"/>
      <c r="I34" s="157"/>
      <c r="J34" s="169">
        <f>ROUND(J133,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7"/>
      <c r="J35" s="166"/>
      <c r="K35" s="166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70" t="s">
        <v>39</v>
      </c>
      <c r="G36" s="39"/>
      <c r="H36" s="39"/>
      <c r="I36" s="171" t="s">
        <v>38</v>
      </c>
      <c r="J36" s="170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6" t="s">
        <v>41</v>
      </c>
      <c r="E37" s="154" t="s">
        <v>42</v>
      </c>
      <c r="F37" s="172">
        <f>ROUND((SUM(BE133:BE208)),  2)</f>
        <v>0</v>
      </c>
      <c r="G37" s="39"/>
      <c r="H37" s="39"/>
      <c r="I37" s="173">
        <v>0.20999999999999999</v>
      </c>
      <c r="J37" s="172">
        <f>ROUND(((SUM(BE133:BE208))*I37),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4" t="s">
        <v>43</v>
      </c>
      <c r="F38" s="172">
        <f>ROUND((SUM(BF133:BF208)),  2)</f>
        <v>0</v>
      </c>
      <c r="G38" s="39"/>
      <c r="H38" s="39"/>
      <c r="I38" s="173">
        <v>0.14999999999999999</v>
      </c>
      <c r="J38" s="172">
        <f>ROUND(((SUM(BF133:BF208))*I38),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4" t="s">
        <v>44</v>
      </c>
      <c r="F39" s="172">
        <f>ROUND((SUM(BG133:BG208)),  2)</f>
        <v>0</v>
      </c>
      <c r="G39" s="39"/>
      <c r="H39" s="39"/>
      <c r="I39" s="173">
        <v>0.20999999999999999</v>
      </c>
      <c r="J39" s="172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4" t="s">
        <v>45</v>
      </c>
      <c r="F40" s="172">
        <f>ROUND((SUM(BH133:BH208)),  2)</f>
        <v>0</v>
      </c>
      <c r="G40" s="39"/>
      <c r="H40" s="39"/>
      <c r="I40" s="173">
        <v>0.14999999999999999</v>
      </c>
      <c r="J40" s="172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4" t="s">
        <v>46</v>
      </c>
      <c r="F41" s="172">
        <f>ROUND((SUM(BI133:BI208)),  2)</f>
        <v>0</v>
      </c>
      <c r="G41" s="39"/>
      <c r="H41" s="39"/>
      <c r="I41" s="173">
        <v>0</v>
      </c>
      <c r="J41" s="172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57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4"/>
      <c r="D43" s="175" t="s">
        <v>47</v>
      </c>
      <c r="E43" s="176"/>
      <c r="F43" s="176"/>
      <c r="G43" s="177" t="s">
        <v>48</v>
      </c>
      <c r="H43" s="178" t="s">
        <v>49</v>
      </c>
      <c r="I43" s="179"/>
      <c r="J43" s="180">
        <f>SUM(J34:J41)</f>
        <v>0</v>
      </c>
      <c r="K43" s="181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157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I45" s="148"/>
      <c r="L45" s="21"/>
    </row>
    <row r="46" s="1" customFormat="1" ht="14.4" customHeight="1">
      <c r="B46" s="21"/>
      <c r="I46" s="148"/>
      <c r="L46" s="21"/>
    </row>
    <row r="47" s="1" customFormat="1" ht="14.4" customHeight="1">
      <c r="B47" s="21"/>
      <c r="I47" s="148"/>
      <c r="L47" s="21"/>
    </row>
    <row r="48" s="1" customFormat="1" ht="14.4" customHeight="1">
      <c r="B48" s="21"/>
      <c r="I48" s="148"/>
      <c r="L48" s="21"/>
    </row>
    <row r="49" s="1" customFormat="1" ht="14.4" customHeight="1">
      <c r="B49" s="21"/>
      <c r="I49" s="148"/>
      <c r="L49" s="21"/>
    </row>
    <row r="50" s="2" customFormat="1" ht="14.4" customHeight="1">
      <c r="B50" s="64"/>
      <c r="D50" s="182" t="s">
        <v>50</v>
      </c>
      <c r="E50" s="183"/>
      <c r="F50" s="183"/>
      <c r="G50" s="182" t="s">
        <v>51</v>
      </c>
      <c r="H50" s="183"/>
      <c r="I50" s="184"/>
      <c r="J50" s="183"/>
      <c r="K50" s="18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52</v>
      </c>
      <c r="E61" s="186"/>
      <c r="F61" s="187" t="s">
        <v>53</v>
      </c>
      <c r="G61" s="185" t="s">
        <v>52</v>
      </c>
      <c r="H61" s="186"/>
      <c r="I61" s="188"/>
      <c r="J61" s="189" t="s">
        <v>53</v>
      </c>
      <c r="K61" s="18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2" t="s">
        <v>54</v>
      </c>
      <c r="E65" s="190"/>
      <c r="F65" s="190"/>
      <c r="G65" s="182" t="s">
        <v>55</v>
      </c>
      <c r="H65" s="190"/>
      <c r="I65" s="191"/>
      <c r="J65" s="190"/>
      <c r="K65" s="19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52</v>
      </c>
      <c r="E76" s="186"/>
      <c r="F76" s="187" t="s">
        <v>53</v>
      </c>
      <c r="G76" s="185" t="s">
        <v>52</v>
      </c>
      <c r="H76" s="186"/>
      <c r="I76" s="188"/>
      <c r="J76" s="189" t="s">
        <v>53</v>
      </c>
      <c r="K76" s="18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57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7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7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8" t="str">
        <f>E7</f>
        <v>Revitalizace školní družiny v Milíně</v>
      </c>
      <c r="F85" s="33"/>
      <c r="G85" s="33"/>
      <c r="H85" s="33"/>
      <c r="I85" s="157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114</v>
      </c>
      <c r="D86" s="23"/>
      <c r="E86" s="23"/>
      <c r="F86" s="23"/>
      <c r="G86" s="23"/>
      <c r="H86" s="23"/>
      <c r="I86" s="148"/>
      <c r="J86" s="23"/>
      <c r="K86" s="23"/>
      <c r="L86" s="21"/>
    </row>
    <row r="87" s="1" customFormat="1" ht="16.5" customHeight="1">
      <c r="B87" s="22"/>
      <c r="C87" s="23"/>
      <c r="D87" s="23"/>
      <c r="E87" s="198" t="s">
        <v>115</v>
      </c>
      <c r="F87" s="23"/>
      <c r="G87" s="23"/>
      <c r="H87" s="23"/>
      <c r="I87" s="148"/>
      <c r="J87" s="23"/>
      <c r="K87" s="23"/>
      <c r="L87" s="21"/>
    </row>
    <row r="88" s="1" customFormat="1" ht="12" customHeight="1">
      <c r="B88" s="22"/>
      <c r="C88" s="33" t="s">
        <v>116</v>
      </c>
      <c r="D88" s="23"/>
      <c r="E88" s="23"/>
      <c r="F88" s="23"/>
      <c r="G88" s="23"/>
      <c r="H88" s="23"/>
      <c r="I88" s="148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99" t="s">
        <v>117</v>
      </c>
      <c r="F89" s="41"/>
      <c r="G89" s="41"/>
      <c r="H89" s="41"/>
      <c r="I89" s="157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118</v>
      </c>
      <c r="D90" s="41"/>
      <c r="E90" s="41"/>
      <c r="F90" s="41"/>
      <c r="G90" s="41"/>
      <c r="H90" s="41"/>
      <c r="I90" s="157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1.1.e - Vytápění</v>
      </c>
      <c r="F91" s="41"/>
      <c r="G91" s="41"/>
      <c r="H91" s="41"/>
      <c r="I91" s="157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7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Školní 248, 262 31 Milín</v>
      </c>
      <c r="G93" s="41"/>
      <c r="H93" s="41"/>
      <c r="I93" s="159" t="s">
        <v>22</v>
      </c>
      <c r="J93" s="80" t="str">
        <f>IF(J16="","",J16)</f>
        <v>10. 12. 2020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157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24</v>
      </c>
      <c r="D95" s="41"/>
      <c r="E95" s="41"/>
      <c r="F95" s="28" t="str">
        <f>E19</f>
        <v>Obec Milín</v>
      </c>
      <c r="G95" s="41"/>
      <c r="H95" s="41"/>
      <c r="I95" s="159" t="s">
        <v>30</v>
      </c>
      <c r="J95" s="37" t="str">
        <f>E25</f>
        <v>JM CONSTRUCTION,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159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7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200" t="s">
        <v>121</v>
      </c>
      <c r="D98" s="201"/>
      <c r="E98" s="201"/>
      <c r="F98" s="201"/>
      <c r="G98" s="201"/>
      <c r="H98" s="201"/>
      <c r="I98" s="202"/>
      <c r="J98" s="203" t="s">
        <v>122</v>
      </c>
      <c r="K98" s="20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157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204" t="s">
        <v>123</v>
      </c>
      <c r="D100" s="41"/>
      <c r="E100" s="41"/>
      <c r="F100" s="41"/>
      <c r="G100" s="41"/>
      <c r="H100" s="41"/>
      <c r="I100" s="157"/>
      <c r="J100" s="111">
        <f>J133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124</v>
      </c>
    </row>
    <row r="101" s="9" customFormat="1" ht="24.96" customHeight="1">
      <c r="A101" s="9"/>
      <c r="B101" s="205"/>
      <c r="C101" s="206"/>
      <c r="D101" s="207" t="s">
        <v>138</v>
      </c>
      <c r="E101" s="208"/>
      <c r="F101" s="208"/>
      <c r="G101" s="208"/>
      <c r="H101" s="208"/>
      <c r="I101" s="209"/>
      <c r="J101" s="210">
        <f>J134</f>
        <v>0</v>
      </c>
      <c r="K101" s="206"/>
      <c r="L101" s="21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2"/>
      <c r="C102" s="133"/>
      <c r="D102" s="213" t="s">
        <v>1389</v>
      </c>
      <c r="E102" s="214"/>
      <c r="F102" s="214"/>
      <c r="G102" s="214"/>
      <c r="H102" s="214"/>
      <c r="I102" s="215"/>
      <c r="J102" s="216">
        <f>J135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1390</v>
      </c>
      <c r="E103" s="214"/>
      <c r="F103" s="214"/>
      <c r="G103" s="214"/>
      <c r="H103" s="214"/>
      <c r="I103" s="215"/>
      <c r="J103" s="216">
        <f>J149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1391</v>
      </c>
      <c r="E104" s="214"/>
      <c r="F104" s="214"/>
      <c r="G104" s="214"/>
      <c r="H104" s="214"/>
      <c r="I104" s="215"/>
      <c r="J104" s="216">
        <f>J151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1392</v>
      </c>
      <c r="E105" s="214"/>
      <c r="F105" s="214"/>
      <c r="G105" s="214"/>
      <c r="H105" s="214"/>
      <c r="I105" s="215"/>
      <c r="J105" s="216">
        <f>J164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1393</v>
      </c>
      <c r="E106" s="214"/>
      <c r="F106" s="214"/>
      <c r="G106" s="214"/>
      <c r="H106" s="214"/>
      <c r="I106" s="215"/>
      <c r="J106" s="216">
        <f>J170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2"/>
      <c r="C107" s="133"/>
      <c r="D107" s="213" t="s">
        <v>1394</v>
      </c>
      <c r="E107" s="214"/>
      <c r="F107" s="214"/>
      <c r="G107" s="214"/>
      <c r="H107" s="214"/>
      <c r="I107" s="215"/>
      <c r="J107" s="216">
        <f>J185</f>
        <v>0</v>
      </c>
      <c r="K107" s="133"/>
      <c r="L107" s="21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2"/>
      <c r="C108" s="133"/>
      <c r="D108" s="213" t="s">
        <v>1395</v>
      </c>
      <c r="E108" s="214"/>
      <c r="F108" s="214"/>
      <c r="G108" s="214"/>
      <c r="H108" s="214"/>
      <c r="I108" s="215"/>
      <c r="J108" s="216">
        <f>J198</f>
        <v>0</v>
      </c>
      <c r="K108" s="133"/>
      <c r="L108" s="21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2"/>
      <c r="C109" s="133"/>
      <c r="D109" s="213" t="s">
        <v>1396</v>
      </c>
      <c r="E109" s="214"/>
      <c r="F109" s="214"/>
      <c r="G109" s="214"/>
      <c r="H109" s="214"/>
      <c r="I109" s="215"/>
      <c r="J109" s="216">
        <f>J202</f>
        <v>0</v>
      </c>
      <c r="K109" s="133"/>
      <c r="L109" s="21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157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194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197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151</v>
      </c>
      <c r="D116" s="41"/>
      <c r="E116" s="41"/>
      <c r="F116" s="41"/>
      <c r="G116" s="41"/>
      <c r="H116" s="41"/>
      <c r="I116" s="157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157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157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98" t="str">
        <f>E7</f>
        <v>Revitalizace školní družiny v Milíně</v>
      </c>
      <c r="F119" s="33"/>
      <c r="G119" s="33"/>
      <c r="H119" s="33"/>
      <c r="I119" s="157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" customFormat="1" ht="12" customHeight="1">
      <c r="B120" s="22"/>
      <c r="C120" s="33" t="s">
        <v>114</v>
      </c>
      <c r="D120" s="23"/>
      <c r="E120" s="23"/>
      <c r="F120" s="23"/>
      <c r="G120" s="23"/>
      <c r="H120" s="23"/>
      <c r="I120" s="148"/>
      <c r="J120" s="23"/>
      <c r="K120" s="23"/>
      <c r="L120" s="21"/>
    </row>
    <row r="121" s="1" customFormat="1" ht="16.5" customHeight="1">
      <c r="B121" s="22"/>
      <c r="C121" s="23"/>
      <c r="D121" s="23"/>
      <c r="E121" s="198" t="s">
        <v>115</v>
      </c>
      <c r="F121" s="23"/>
      <c r="G121" s="23"/>
      <c r="H121" s="23"/>
      <c r="I121" s="148"/>
      <c r="J121" s="23"/>
      <c r="K121" s="23"/>
      <c r="L121" s="21"/>
    </row>
    <row r="122" s="1" customFormat="1" ht="12" customHeight="1">
      <c r="B122" s="22"/>
      <c r="C122" s="33" t="s">
        <v>116</v>
      </c>
      <c r="D122" s="23"/>
      <c r="E122" s="23"/>
      <c r="F122" s="23"/>
      <c r="G122" s="23"/>
      <c r="H122" s="23"/>
      <c r="I122" s="148"/>
      <c r="J122" s="23"/>
      <c r="K122" s="23"/>
      <c r="L122" s="21"/>
    </row>
    <row r="123" s="2" customFormat="1" ht="16.5" customHeight="1">
      <c r="A123" s="39"/>
      <c r="B123" s="40"/>
      <c r="C123" s="41"/>
      <c r="D123" s="41"/>
      <c r="E123" s="199" t="s">
        <v>117</v>
      </c>
      <c r="F123" s="41"/>
      <c r="G123" s="41"/>
      <c r="H123" s="41"/>
      <c r="I123" s="157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118</v>
      </c>
      <c r="D124" s="41"/>
      <c r="E124" s="41"/>
      <c r="F124" s="41"/>
      <c r="G124" s="41"/>
      <c r="H124" s="41"/>
      <c r="I124" s="157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E13</f>
        <v>1.1.e - Vytápění</v>
      </c>
      <c r="F125" s="41"/>
      <c r="G125" s="41"/>
      <c r="H125" s="41"/>
      <c r="I125" s="157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157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20</v>
      </c>
      <c r="D127" s="41"/>
      <c r="E127" s="41"/>
      <c r="F127" s="28" t="str">
        <f>F16</f>
        <v>Školní 248, 262 31 Milín</v>
      </c>
      <c r="G127" s="41"/>
      <c r="H127" s="41"/>
      <c r="I127" s="159" t="s">
        <v>22</v>
      </c>
      <c r="J127" s="80" t="str">
        <f>IF(J16="","",J16)</f>
        <v>10. 12. 2020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157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40.05" customHeight="1">
      <c r="A129" s="39"/>
      <c r="B129" s="40"/>
      <c r="C129" s="33" t="s">
        <v>24</v>
      </c>
      <c r="D129" s="41"/>
      <c r="E129" s="41"/>
      <c r="F129" s="28" t="str">
        <f>E19</f>
        <v>Obec Milín</v>
      </c>
      <c r="G129" s="41"/>
      <c r="H129" s="41"/>
      <c r="I129" s="159" t="s">
        <v>30</v>
      </c>
      <c r="J129" s="37" t="str">
        <f>E25</f>
        <v>JM CONSTRUCTION, s.r.o.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28</v>
      </c>
      <c r="D130" s="41"/>
      <c r="E130" s="41"/>
      <c r="F130" s="28" t="str">
        <f>IF(E22="","",E22)</f>
        <v>Vyplň údaj</v>
      </c>
      <c r="G130" s="41"/>
      <c r="H130" s="41"/>
      <c r="I130" s="159" t="s">
        <v>33</v>
      </c>
      <c r="J130" s="37" t="str">
        <f>E28</f>
        <v xml:space="preserve"> 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157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218"/>
      <c r="B132" s="219"/>
      <c r="C132" s="220" t="s">
        <v>152</v>
      </c>
      <c r="D132" s="221" t="s">
        <v>62</v>
      </c>
      <c r="E132" s="221" t="s">
        <v>58</v>
      </c>
      <c r="F132" s="221" t="s">
        <v>59</v>
      </c>
      <c r="G132" s="221" t="s">
        <v>153</v>
      </c>
      <c r="H132" s="221" t="s">
        <v>154</v>
      </c>
      <c r="I132" s="222" t="s">
        <v>155</v>
      </c>
      <c r="J132" s="223" t="s">
        <v>122</v>
      </c>
      <c r="K132" s="224" t="s">
        <v>156</v>
      </c>
      <c r="L132" s="225"/>
      <c r="M132" s="101" t="s">
        <v>1</v>
      </c>
      <c r="N132" s="102" t="s">
        <v>41</v>
      </c>
      <c r="O132" s="102" t="s">
        <v>157</v>
      </c>
      <c r="P132" s="102" t="s">
        <v>158</v>
      </c>
      <c r="Q132" s="102" t="s">
        <v>159</v>
      </c>
      <c r="R132" s="102" t="s">
        <v>160</v>
      </c>
      <c r="S132" s="102" t="s">
        <v>161</v>
      </c>
      <c r="T132" s="103" t="s">
        <v>162</v>
      </c>
      <c r="U132" s="218"/>
      <c r="V132" s="218"/>
      <c r="W132" s="218"/>
      <c r="X132" s="218"/>
      <c r="Y132" s="218"/>
      <c r="Z132" s="218"/>
      <c r="AA132" s="218"/>
      <c r="AB132" s="218"/>
      <c r="AC132" s="218"/>
      <c r="AD132" s="218"/>
      <c r="AE132" s="218"/>
    </row>
    <row r="133" s="2" customFormat="1" ht="22.8" customHeight="1">
      <c r="A133" s="39"/>
      <c r="B133" s="40"/>
      <c r="C133" s="108" t="s">
        <v>163</v>
      </c>
      <c r="D133" s="41"/>
      <c r="E133" s="41"/>
      <c r="F133" s="41"/>
      <c r="G133" s="41"/>
      <c r="H133" s="41"/>
      <c r="I133" s="157"/>
      <c r="J133" s="226">
        <f>BK133</f>
        <v>0</v>
      </c>
      <c r="K133" s="41"/>
      <c r="L133" s="45"/>
      <c r="M133" s="104"/>
      <c r="N133" s="227"/>
      <c r="O133" s="105"/>
      <c r="P133" s="228">
        <f>P134</f>
        <v>0</v>
      </c>
      <c r="Q133" s="105"/>
      <c r="R133" s="228">
        <f>R134</f>
        <v>0</v>
      </c>
      <c r="S133" s="105"/>
      <c r="T133" s="229">
        <f>T134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76</v>
      </c>
      <c r="AU133" s="18" t="s">
        <v>124</v>
      </c>
      <c r="BK133" s="230">
        <f>BK134</f>
        <v>0</v>
      </c>
    </row>
    <row r="134" s="12" customFormat="1" ht="25.92" customHeight="1">
      <c r="A134" s="12"/>
      <c r="B134" s="231"/>
      <c r="C134" s="232"/>
      <c r="D134" s="233" t="s">
        <v>76</v>
      </c>
      <c r="E134" s="234" t="s">
        <v>636</v>
      </c>
      <c r="F134" s="234" t="s">
        <v>637</v>
      </c>
      <c r="G134" s="232"/>
      <c r="H134" s="232"/>
      <c r="I134" s="235"/>
      <c r="J134" s="236">
        <f>BK134</f>
        <v>0</v>
      </c>
      <c r="K134" s="232"/>
      <c r="L134" s="237"/>
      <c r="M134" s="238"/>
      <c r="N134" s="239"/>
      <c r="O134" s="239"/>
      <c r="P134" s="240">
        <f>P135+P149+P151+P164+P170+P185+P198+P202</f>
        <v>0</v>
      </c>
      <c r="Q134" s="239"/>
      <c r="R134" s="240">
        <f>R135+R149+R151+R164+R170+R185+R198+R202</f>
        <v>0</v>
      </c>
      <c r="S134" s="239"/>
      <c r="T134" s="241">
        <f>T135+T149+T151+T164+T170+T185+T198+T202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42" t="s">
        <v>85</v>
      </c>
      <c r="AT134" s="243" t="s">
        <v>76</v>
      </c>
      <c r="AU134" s="243" t="s">
        <v>77</v>
      </c>
      <c r="AY134" s="242" t="s">
        <v>166</v>
      </c>
      <c r="BK134" s="244">
        <f>BK135+BK149+BK151+BK164+BK170+BK185+BK198+BK202</f>
        <v>0</v>
      </c>
    </row>
    <row r="135" s="12" customFormat="1" ht="22.8" customHeight="1">
      <c r="A135" s="12"/>
      <c r="B135" s="231"/>
      <c r="C135" s="232"/>
      <c r="D135" s="233" t="s">
        <v>76</v>
      </c>
      <c r="E135" s="245" t="s">
        <v>81</v>
      </c>
      <c r="F135" s="245" t="s">
        <v>1397</v>
      </c>
      <c r="G135" s="232"/>
      <c r="H135" s="232"/>
      <c r="I135" s="235"/>
      <c r="J135" s="246">
        <f>BK135</f>
        <v>0</v>
      </c>
      <c r="K135" s="232"/>
      <c r="L135" s="237"/>
      <c r="M135" s="238"/>
      <c r="N135" s="239"/>
      <c r="O135" s="239"/>
      <c r="P135" s="240">
        <f>SUM(P136:P148)</f>
        <v>0</v>
      </c>
      <c r="Q135" s="239"/>
      <c r="R135" s="240">
        <f>SUM(R136:R148)</f>
        <v>0</v>
      </c>
      <c r="S135" s="239"/>
      <c r="T135" s="241">
        <f>SUM(T136:T148)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42" t="s">
        <v>81</v>
      </c>
      <c r="AT135" s="243" t="s">
        <v>76</v>
      </c>
      <c r="AU135" s="243" t="s">
        <v>81</v>
      </c>
      <c r="AY135" s="242" t="s">
        <v>166</v>
      </c>
      <c r="BK135" s="244">
        <f>SUM(BK136:BK148)</f>
        <v>0</v>
      </c>
    </row>
    <row r="136" s="2" customFormat="1" ht="21.75" customHeight="1">
      <c r="A136" s="39"/>
      <c r="B136" s="40"/>
      <c r="C136" s="247" t="s">
        <v>172</v>
      </c>
      <c r="D136" s="247" t="s">
        <v>168</v>
      </c>
      <c r="E136" s="248" t="s">
        <v>1398</v>
      </c>
      <c r="F136" s="249" t="s">
        <v>1399</v>
      </c>
      <c r="G136" s="250" t="s">
        <v>233</v>
      </c>
      <c r="H136" s="251">
        <v>93</v>
      </c>
      <c r="I136" s="252"/>
      <c r="J136" s="253">
        <f>ROUND(I136*H136,2)</f>
        <v>0</v>
      </c>
      <c r="K136" s="254"/>
      <c r="L136" s="45"/>
      <c r="M136" s="255" t="s">
        <v>1</v>
      </c>
      <c r="N136" s="256" t="s">
        <v>42</v>
      </c>
      <c r="O136" s="92"/>
      <c r="P136" s="257">
        <f>O136*H136</f>
        <v>0</v>
      </c>
      <c r="Q136" s="257">
        <v>0</v>
      </c>
      <c r="R136" s="257">
        <f>Q136*H136</f>
        <v>0</v>
      </c>
      <c r="S136" s="257">
        <v>0</v>
      </c>
      <c r="T136" s="25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9" t="s">
        <v>172</v>
      </c>
      <c r="AT136" s="259" t="s">
        <v>168</v>
      </c>
      <c r="AU136" s="259" t="s">
        <v>85</v>
      </c>
      <c r="AY136" s="18" t="s">
        <v>166</v>
      </c>
      <c r="BE136" s="260">
        <f>IF(N136="základní",J136,0)</f>
        <v>0</v>
      </c>
      <c r="BF136" s="260">
        <f>IF(N136="snížená",J136,0)</f>
        <v>0</v>
      </c>
      <c r="BG136" s="260">
        <f>IF(N136="zákl. přenesená",J136,0)</f>
        <v>0</v>
      </c>
      <c r="BH136" s="260">
        <f>IF(N136="sníž. přenesená",J136,0)</f>
        <v>0</v>
      </c>
      <c r="BI136" s="260">
        <f>IF(N136="nulová",J136,0)</f>
        <v>0</v>
      </c>
      <c r="BJ136" s="18" t="s">
        <v>81</v>
      </c>
      <c r="BK136" s="260">
        <f>ROUND(I136*H136,2)</f>
        <v>0</v>
      </c>
      <c r="BL136" s="18" t="s">
        <v>172</v>
      </c>
      <c r="BM136" s="259" t="s">
        <v>1400</v>
      </c>
    </row>
    <row r="137" s="14" customFormat="1">
      <c r="A137" s="14"/>
      <c r="B137" s="272"/>
      <c r="C137" s="273"/>
      <c r="D137" s="263" t="s">
        <v>174</v>
      </c>
      <c r="E137" s="273"/>
      <c r="F137" s="275" t="s">
        <v>1401</v>
      </c>
      <c r="G137" s="273"/>
      <c r="H137" s="276">
        <v>93</v>
      </c>
      <c r="I137" s="277"/>
      <c r="J137" s="273"/>
      <c r="K137" s="273"/>
      <c r="L137" s="278"/>
      <c r="M137" s="279"/>
      <c r="N137" s="280"/>
      <c r="O137" s="280"/>
      <c r="P137" s="280"/>
      <c r="Q137" s="280"/>
      <c r="R137" s="280"/>
      <c r="S137" s="280"/>
      <c r="T137" s="281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82" t="s">
        <v>174</v>
      </c>
      <c r="AU137" s="282" t="s">
        <v>85</v>
      </c>
      <c r="AV137" s="14" t="s">
        <v>85</v>
      </c>
      <c r="AW137" s="14" t="s">
        <v>4</v>
      </c>
      <c r="AX137" s="14" t="s">
        <v>81</v>
      </c>
      <c r="AY137" s="282" t="s">
        <v>166</v>
      </c>
    </row>
    <row r="138" s="2" customFormat="1" ht="16.5" customHeight="1">
      <c r="A138" s="39"/>
      <c r="B138" s="40"/>
      <c r="C138" s="247" t="s">
        <v>197</v>
      </c>
      <c r="D138" s="247" t="s">
        <v>168</v>
      </c>
      <c r="E138" s="248" t="s">
        <v>1402</v>
      </c>
      <c r="F138" s="249" t="s">
        <v>1403</v>
      </c>
      <c r="G138" s="250" t="s">
        <v>233</v>
      </c>
      <c r="H138" s="251">
        <v>25.199999999999999</v>
      </c>
      <c r="I138" s="252"/>
      <c r="J138" s="253">
        <f>ROUND(I138*H138,2)</f>
        <v>0</v>
      </c>
      <c r="K138" s="254"/>
      <c r="L138" s="45"/>
      <c r="M138" s="255" t="s">
        <v>1</v>
      </c>
      <c r="N138" s="256" t="s">
        <v>42</v>
      </c>
      <c r="O138" s="92"/>
      <c r="P138" s="257">
        <f>O138*H138</f>
        <v>0</v>
      </c>
      <c r="Q138" s="257">
        <v>0</v>
      </c>
      <c r="R138" s="257">
        <f>Q138*H138</f>
        <v>0</v>
      </c>
      <c r="S138" s="257">
        <v>0</v>
      </c>
      <c r="T138" s="25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9" t="s">
        <v>172</v>
      </c>
      <c r="AT138" s="259" t="s">
        <v>168</v>
      </c>
      <c r="AU138" s="259" t="s">
        <v>85</v>
      </c>
      <c r="AY138" s="18" t="s">
        <v>166</v>
      </c>
      <c r="BE138" s="260">
        <f>IF(N138="základní",J138,0)</f>
        <v>0</v>
      </c>
      <c r="BF138" s="260">
        <f>IF(N138="snížená",J138,0)</f>
        <v>0</v>
      </c>
      <c r="BG138" s="260">
        <f>IF(N138="zákl. přenesená",J138,0)</f>
        <v>0</v>
      </c>
      <c r="BH138" s="260">
        <f>IF(N138="sníž. přenesená",J138,0)</f>
        <v>0</v>
      </c>
      <c r="BI138" s="260">
        <f>IF(N138="nulová",J138,0)</f>
        <v>0</v>
      </c>
      <c r="BJ138" s="18" t="s">
        <v>81</v>
      </c>
      <c r="BK138" s="260">
        <f>ROUND(I138*H138,2)</f>
        <v>0</v>
      </c>
      <c r="BL138" s="18" t="s">
        <v>172</v>
      </c>
      <c r="BM138" s="259" t="s">
        <v>1404</v>
      </c>
    </row>
    <row r="139" s="14" customFormat="1">
      <c r="A139" s="14"/>
      <c r="B139" s="272"/>
      <c r="C139" s="273"/>
      <c r="D139" s="263" t="s">
        <v>174</v>
      </c>
      <c r="E139" s="273"/>
      <c r="F139" s="275" t="s">
        <v>1405</v>
      </c>
      <c r="G139" s="273"/>
      <c r="H139" s="276">
        <v>25.199999999999999</v>
      </c>
      <c r="I139" s="277"/>
      <c r="J139" s="273"/>
      <c r="K139" s="273"/>
      <c r="L139" s="278"/>
      <c r="M139" s="279"/>
      <c r="N139" s="280"/>
      <c r="O139" s="280"/>
      <c r="P139" s="280"/>
      <c r="Q139" s="280"/>
      <c r="R139" s="280"/>
      <c r="S139" s="280"/>
      <c r="T139" s="281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82" t="s">
        <v>174</v>
      </c>
      <c r="AU139" s="282" t="s">
        <v>85</v>
      </c>
      <c r="AV139" s="14" t="s">
        <v>85</v>
      </c>
      <c r="AW139" s="14" t="s">
        <v>4</v>
      </c>
      <c r="AX139" s="14" t="s">
        <v>81</v>
      </c>
      <c r="AY139" s="282" t="s">
        <v>166</v>
      </c>
    </row>
    <row r="140" s="2" customFormat="1" ht="16.5" customHeight="1">
      <c r="A140" s="39"/>
      <c r="B140" s="40"/>
      <c r="C140" s="247" t="s">
        <v>203</v>
      </c>
      <c r="D140" s="247" t="s">
        <v>168</v>
      </c>
      <c r="E140" s="248" t="s">
        <v>1406</v>
      </c>
      <c r="F140" s="249" t="s">
        <v>1407</v>
      </c>
      <c r="G140" s="250" t="s">
        <v>297</v>
      </c>
      <c r="H140" s="251">
        <v>12</v>
      </c>
      <c r="I140" s="252"/>
      <c r="J140" s="253">
        <f>ROUND(I140*H140,2)</f>
        <v>0</v>
      </c>
      <c r="K140" s="254"/>
      <c r="L140" s="45"/>
      <c r="M140" s="255" t="s">
        <v>1</v>
      </c>
      <c r="N140" s="256" t="s">
        <v>42</v>
      </c>
      <c r="O140" s="92"/>
      <c r="P140" s="257">
        <f>O140*H140</f>
        <v>0</v>
      </c>
      <c r="Q140" s="257">
        <v>0</v>
      </c>
      <c r="R140" s="257">
        <f>Q140*H140</f>
        <v>0</v>
      </c>
      <c r="S140" s="257">
        <v>0</v>
      </c>
      <c r="T140" s="25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9" t="s">
        <v>172</v>
      </c>
      <c r="AT140" s="259" t="s">
        <v>168</v>
      </c>
      <c r="AU140" s="259" t="s">
        <v>85</v>
      </c>
      <c r="AY140" s="18" t="s">
        <v>166</v>
      </c>
      <c r="BE140" s="260">
        <f>IF(N140="základní",J140,0)</f>
        <v>0</v>
      </c>
      <c r="BF140" s="260">
        <f>IF(N140="snížená",J140,0)</f>
        <v>0</v>
      </c>
      <c r="BG140" s="260">
        <f>IF(N140="zákl. přenesená",J140,0)</f>
        <v>0</v>
      </c>
      <c r="BH140" s="260">
        <f>IF(N140="sníž. přenesená",J140,0)</f>
        <v>0</v>
      </c>
      <c r="BI140" s="260">
        <f>IF(N140="nulová",J140,0)</f>
        <v>0</v>
      </c>
      <c r="BJ140" s="18" t="s">
        <v>81</v>
      </c>
      <c r="BK140" s="260">
        <f>ROUND(I140*H140,2)</f>
        <v>0</v>
      </c>
      <c r="BL140" s="18" t="s">
        <v>172</v>
      </c>
      <c r="BM140" s="259" t="s">
        <v>1408</v>
      </c>
    </row>
    <row r="141" s="2" customFormat="1" ht="16.5" customHeight="1">
      <c r="A141" s="39"/>
      <c r="B141" s="40"/>
      <c r="C141" s="247" t="s">
        <v>81</v>
      </c>
      <c r="D141" s="247" t="s">
        <v>168</v>
      </c>
      <c r="E141" s="248" t="s">
        <v>1409</v>
      </c>
      <c r="F141" s="249" t="s">
        <v>1410</v>
      </c>
      <c r="G141" s="250" t="s">
        <v>242</v>
      </c>
      <c r="H141" s="251">
        <v>60.450000000000003</v>
      </c>
      <c r="I141" s="252"/>
      <c r="J141" s="253">
        <f>ROUND(I141*H141,2)</f>
        <v>0</v>
      </c>
      <c r="K141" s="254"/>
      <c r="L141" s="45"/>
      <c r="M141" s="255" t="s">
        <v>1</v>
      </c>
      <c r="N141" s="256" t="s">
        <v>42</v>
      </c>
      <c r="O141" s="92"/>
      <c r="P141" s="257">
        <f>O141*H141</f>
        <v>0</v>
      </c>
      <c r="Q141" s="257">
        <v>0</v>
      </c>
      <c r="R141" s="257">
        <f>Q141*H141</f>
        <v>0</v>
      </c>
      <c r="S141" s="257">
        <v>0</v>
      </c>
      <c r="T141" s="25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9" t="s">
        <v>172</v>
      </c>
      <c r="AT141" s="259" t="s">
        <v>168</v>
      </c>
      <c r="AU141" s="259" t="s">
        <v>85</v>
      </c>
      <c r="AY141" s="18" t="s">
        <v>166</v>
      </c>
      <c r="BE141" s="260">
        <f>IF(N141="základní",J141,0)</f>
        <v>0</v>
      </c>
      <c r="BF141" s="260">
        <f>IF(N141="snížená",J141,0)</f>
        <v>0</v>
      </c>
      <c r="BG141" s="260">
        <f>IF(N141="zákl. přenesená",J141,0)</f>
        <v>0</v>
      </c>
      <c r="BH141" s="260">
        <f>IF(N141="sníž. přenesená",J141,0)</f>
        <v>0</v>
      </c>
      <c r="BI141" s="260">
        <f>IF(N141="nulová",J141,0)</f>
        <v>0</v>
      </c>
      <c r="BJ141" s="18" t="s">
        <v>81</v>
      </c>
      <c r="BK141" s="260">
        <f>ROUND(I141*H141,2)</f>
        <v>0</v>
      </c>
      <c r="BL141" s="18" t="s">
        <v>172</v>
      </c>
      <c r="BM141" s="259" t="s">
        <v>1411</v>
      </c>
    </row>
    <row r="142" s="14" customFormat="1">
      <c r="A142" s="14"/>
      <c r="B142" s="272"/>
      <c r="C142" s="273"/>
      <c r="D142" s="263" t="s">
        <v>174</v>
      </c>
      <c r="E142" s="273"/>
      <c r="F142" s="275" t="s">
        <v>1412</v>
      </c>
      <c r="G142" s="273"/>
      <c r="H142" s="276">
        <v>60.450000000000003</v>
      </c>
      <c r="I142" s="277"/>
      <c r="J142" s="273"/>
      <c r="K142" s="273"/>
      <c r="L142" s="278"/>
      <c r="M142" s="279"/>
      <c r="N142" s="280"/>
      <c r="O142" s="280"/>
      <c r="P142" s="280"/>
      <c r="Q142" s="280"/>
      <c r="R142" s="280"/>
      <c r="S142" s="280"/>
      <c r="T142" s="281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82" t="s">
        <v>174</v>
      </c>
      <c r="AU142" s="282" t="s">
        <v>85</v>
      </c>
      <c r="AV142" s="14" t="s">
        <v>85</v>
      </c>
      <c r="AW142" s="14" t="s">
        <v>4</v>
      </c>
      <c r="AX142" s="14" t="s">
        <v>81</v>
      </c>
      <c r="AY142" s="282" t="s">
        <v>166</v>
      </c>
    </row>
    <row r="143" s="2" customFormat="1" ht="16.5" customHeight="1">
      <c r="A143" s="39"/>
      <c r="B143" s="40"/>
      <c r="C143" s="247" t="s">
        <v>85</v>
      </c>
      <c r="D143" s="247" t="s">
        <v>168</v>
      </c>
      <c r="E143" s="248" t="s">
        <v>1413</v>
      </c>
      <c r="F143" s="249" t="s">
        <v>1414</v>
      </c>
      <c r="G143" s="250" t="s">
        <v>297</v>
      </c>
      <c r="H143" s="251">
        <v>1</v>
      </c>
      <c r="I143" s="252"/>
      <c r="J143" s="253">
        <f>ROUND(I143*H143,2)</f>
        <v>0</v>
      </c>
      <c r="K143" s="254"/>
      <c r="L143" s="45"/>
      <c r="M143" s="255" t="s">
        <v>1</v>
      </c>
      <c r="N143" s="256" t="s">
        <v>42</v>
      </c>
      <c r="O143" s="92"/>
      <c r="P143" s="257">
        <f>O143*H143</f>
        <v>0</v>
      </c>
      <c r="Q143" s="257">
        <v>0</v>
      </c>
      <c r="R143" s="257">
        <f>Q143*H143</f>
        <v>0</v>
      </c>
      <c r="S143" s="257">
        <v>0</v>
      </c>
      <c r="T143" s="25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9" t="s">
        <v>172</v>
      </c>
      <c r="AT143" s="259" t="s">
        <v>168</v>
      </c>
      <c r="AU143" s="259" t="s">
        <v>85</v>
      </c>
      <c r="AY143" s="18" t="s">
        <v>166</v>
      </c>
      <c r="BE143" s="260">
        <f>IF(N143="základní",J143,0)</f>
        <v>0</v>
      </c>
      <c r="BF143" s="260">
        <f>IF(N143="snížená",J143,0)</f>
        <v>0</v>
      </c>
      <c r="BG143" s="260">
        <f>IF(N143="zákl. přenesená",J143,0)</f>
        <v>0</v>
      </c>
      <c r="BH143" s="260">
        <f>IF(N143="sníž. přenesená",J143,0)</f>
        <v>0</v>
      </c>
      <c r="BI143" s="260">
        <f>IF(N143="nulová",J143,0)</f>
        <v>0</v>
      </c>
      <c r="BJ143" s="18" t="s">
        <v>81</v>
      </c>
      <c r="BK143" s="260">
        <f>ROUND(I143*H143,2)</f>
        <v>0</v>
      </c>
      <c r="BL143" s="18" t="s">
        <v>172</v>
      </c>
      <c r="BM143" s="259" t="s">
        <v>1415</v>
      </c>
    </row>
    <row r="144" s="2" customFormat="1" ht="16.5" customHeight="1">
      <c r="A144" s="39"/>
      <c r="B144" s="40"/>
      <c r="C144" s="247" t="s">
        <v>93</v>
      </c>
      <c r="D144" s="247" t="s">
        <v>168</v>
      </c>
      <c r="E144" s="248" t="s">
        <v>1416</v>
      </c>
      <c r="F144" s="249" t="s">
        <v>1417</v>
      </c>
      <c r="G144" s="250" t="s">
        <v>242</v>
      </c>
      <c r="H144" s="251">
        <v>61.619999999999997</v>
      </c>
      <c r="I144" s="252"/>
      <c r="J144" s="253">
        <f>ROUND(I144*H144,2)</f>
        <v>0</v>
      </c>
      <c r="K144" s="254"/>
      <c r="L144" s="45"/>
      <c r="M144" s="255" t="s">
        <v>1</v>
      </c>
      <c r="N144" s="256" t="s">
        <v>42</v>
      </c>
      <c r="O144" s="92"/>
      <c r="P144" s="257">
        <f>O144*H144</f>
        <v>0</v>
      </c>
      <c r="Q144" s="257">
        <v>0</v>
      </c>
      <c r="R144" s="257">
        <f>Q144*H144</f>
        <v>0</v>
      </c>
      <c r="S144" s="257">
        <v>0</v>
      </c>
      <c r="T144" s="25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9" t="s">
        <v>172</v>
      </c>
      <c r="AT144" s="259" t="s">
        <v>168</v>
      </c>
      <c r="AU144" s="259" t="s">
        <v>85</v>
      </c>
      <c r="AY144" s="18" t="s">
        <v>166</v>
      </c>
      <c r="BE144" s="260">
        <f>IF(N144="základní",J144,0)</f>
        <v>0</v>
      </c>
      <c r="BF144" s="260">
        <f>IF(N144="snížená",J144,0)</f>
        <v>0</v>
      </c>
      <c r="BG144" s="260">
        <f>IF(N144="zákl. přenesená",J144,0)</f>
        <v>0</v>
      </c>
      <c r="BH144" s="260">
        <f>IF(N144="sníž. přenesená",J144,0)</f>
        <v>0</v>
      </c>
      <c r="BI144" s="260">
        <f>IF(N144="nulová",J144,0)</f>
        <v>0</v>
      </c>
      <c r="BJ144" s="18" t="s">
        <v>81</v>
      </c>
      <c r="BK144" s="260">
        <f>ROUND(I144*H144,2)</f>
        <v>0</v>
      </c>
      <c r="BL144" s="18" t="s">
        <v>172</v>
      </c>
      <c r="BM144" s="259" t="s">
        <v>1418</v>
      </c>
    </row>
    <row r="145" s="14" customFormat="1">
      <c r="A145" s="14"/>
      <c r="B145" s="272"/>
      <c r="C145" s="273"/>
      <c r="D145" s="263" t="s">
        <v>174</v>
      </c>
      <c r="E145" s="273"/>
      <c r="F145" s="275" t="s">
        <v>1419</v>
      </c>
      <c r="G145" s="273"/>
      <c r="H145" s="276">
        <v>61.619999999999997</v>
      </c>
      <c r="I145" s="277"/>
      <c r="J145" s="273"/>
      <c r="K145" s="273"/>
      <c r="L145" s="278"/>
      <c r="M145" s="279"/>
      <c r="N145" s="280"/>
      <c r="O145" s="280"/>
      <c r="P145" s="280"/>
      <c r="Q145" s="280"/>
      <c r="R145" s="280"/>
      <c r="S145" s="280"/>
      <c r="T145" s="28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82" t="s">
        <v>174</v>
      </c>
      <c r="AU145" s="282" t="s">
        <v>85</v>
      </c>
      <c r="AV145" s="14" t="s">
        <v>85</v>
      </c>
      <c r="AW145" s="14" t="s">
        <v>4</v>
      </c>
      <c r="AX145" s="14" t="s">
        <v>81</v>
      </c>
      <c r="AY145" s="282" t="s">
        <v>166</v>
      </c>
    </row>
    <row r="146" s="2" customFormat="1" ht="16.5" customHeight="1">
      <c r="A146" s="39"/>
      <c r="B146" s="40"/>
      <c r="C146" s="247" t="s">
        <v>207</v>
      </c>
      <c r="D146" s="247" t="s">
        <v>168</v>
      </c>
      <c r="E146" s="248" t="s">
        <v>1420</v>
      </c>
      <c r="F146" s="249" t="s">
        <v>1421</v>
      </c>
      <c r="G146" s="250" t="s">
        <v>297</v>
      </c>
      <c r="H146" s="251">
        <v>5</v>
      </c>
      <c r="I146" s="252"/>
      <c r="J146" s="253">
        <f>ROUND(I146*H146,2)</f>
        <v>0</v>
      </c>
      <c r="K146" s="254"/>
      <c r="L146" s="45"/>
      <c r="M146" s="255" t="s">
        <v>1</v>
      </c>
      <c r="N146" s="256" t="s">
        <v>42</v>
      </c>
      <c r="O146" s="92"/>
      <c r="P146" s="257">
        <f>O146*H146</f>
        <v>0</v>
      </c>
      <c r="Q146" s="257">
        <v>0</v>
      </c>
      <c r="R146" s="257">
        <f>Q146*H146</f>
        <v>0</v>
      </c>
      <c r="S146" s="257">
        <v>0</v>
      </c>
      <c r="T146" s="25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9" t="s">
        <v>172</v>
      </c>
      <c r="AT146" s="259" t="s">
        <v>168</v>
      </c>
      <c r="AU146" s="259" t="s">
        <v>85</v>
      </c>
      <c r="AY146" s="18" t="s">
        <v>166</v>
      </c>
      <c r="BE146" s="260">
        <f>IF(N146="základní",J146,0)</f>
        <v>0</v>
      </c>
      <c r="BF146" s="260">
        <f>IF(N146="snížená",J146,0)</f>
        <v>0</v>
      </c>
      <c r="BG146" s="260">
        <f>IF(N146="zákl. přenesená",J146,0)</f>
        <v>0</v>
      </c>
      <c r="BH146" s="260">
        <f>IF(N146="sníž. přenesená",J146,0)</f>
        <v>0</v>
      </c>
      <c r="BI146" s="260">
        <f>IF(N146="nulová",J146,0)</f>
        <v>0</v>
      </c>
      <c r="BJ146" s="18" t="s">
        <v>81</v>
      </c>
      <c r="BK146" s="260">
        <f>ROUND(I146*H146,2)</f>
        <v>0</v>
      </c>
      <c r="BL146" s="18" t="s">
        <v>172</v>
      </c>
      <c r="BM146" s="259" t="s">
        <v>1422</v>
      </c>
    </row>
    <row r="147" s="2" customFormat="1" ht="16.5" customHeight="1">
      <c r="A147" s="39"/>
      <c r="B147" s="40"/>
      <c r="C147" s="247" t="s">
        <v>252</v>
      </c>
      <c r="D147" s="247" t="s">
        <v>168</v>
      </c>
      <c r="E147" s="248" t="s">
        <v>1423</v>
      </c>
      <c r="F147" s="249" t="s">
        <v>1424</v>
      </c>
      <c r="G147" s="250" t="s">
        <v>1425</v>
      </c>
      <c r="H147" s="251">
        <v>1</v>
      </c>
      <c r="I147" s="252"/>
      <c r="J147" s="253">
        <f>ROUND(I147*H147,2)</f>
        <v>0</v>
      </c>
      <c r="K147" s="254"/>
      <c r="L147" s="45"/>
      <c r="M147" s="255" t="s">
        <v>1</v>
      </c>
      <c r="N147" s="256" t="s">
        <v>42</v>
      </c>
      <c r="O147" s="92"/>
      <c r="P147" s="257">
        <f>O147*H147</f>
        <v>0</v>
      </c>
      <c r="Q147" s="257">
        <v>0</v>
      </c>
      <c r="R147" s="257">
        <f>Q147*H147</f>
        <v>0</v>
      </c>
      <c r="S147" s="257">
        <v>0</v>
      </c>
      <c r="T147" s="25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9" t="s">
        <v>172</v>
      </c>
      <c r="AT147" s="259" t="s">
        <v>168</v>
      </c>
      <c r="AU147" s="259" t="s">
        <v>85</v>
      </c>
      <c r="AY147" s="18" t="s">
        <v>166</v>
      </c>
      <c r="BE147" s="260">
        <f>IF(N147="základní",J147,0)</f>
        <v>0</v>
      </c>
      <c r="BF147" s="260">
        <f>IF(N147="snížená",J147,0)</f>
        <v>0</v>
      </c>
      <c r="BG147" s="260">
        <f>IF(N147="zákl. přenesená",J147,0)</f>
        <v>0</v>
      </c>
      <c r="BH147" s="260">
        <f>IF(N147="sníž. přenesená",J147,0)</f>
        <v>0</v>
      </c>
      <c r="BI147" s="260">
        <f>IF(N147="nulová",J147,0)</f>
        <v>0</v>
      </c>
      <c r="BJ147" s="18" t="s">
        <v>81</v>
      </c>
      <c r="BK147" s="260">
        <f>ROUND(I147*H147,2)</f>
        <v>0</v>
      </c>
      <c r="BL147" s="18" t="s">
        <v>172</v>
      </c>
      <c r="BM147" s="259" t="s">
        <v>1426</v>
      </c>
    </row>
    <row r="148" s="2" customFormat="1" ht="16.5" customHeight="1">
      <c r="A148" s="39"/>
      <c r="B148" s="40"/>
      <c r="C148" s="247" t="s">
        <v>260</v>
      </c>
      <c r="D148" s="247" t="s">
        <v>168</v>
      </c>
      <c r="E148" s="248" t="s">
        <v>1427</v>
      </c>
      <c r="F148" s="249" t="s">
        <v>1428</v>
      </c>
      <c r="G148" s="250" t="s">
        <v>1425</v>
      </c>
      <c r="H148" s="251">
        <v>1</v>
      </c>
      <c r="I148" s="252"/>
      <c r="J148" s="253">
        <f>ROUND(I148*H148,2)</f>
        <v>0</v>
      </c>
      <c r="K148" s="254"/>
      <c r="L148" s="45"/>
      <c r="M148" s="255" t="s">
        <v>1</v>
      </c>
      <c r="N148" s="256" t="s">
        <v>42</v>
      </c>
      <c r="O148" s="92"/>
      <c r="P148" s="257">
        <f>O148*H148</f>
        <v>0</v>
      </c>
      <c r="Q148" s="257">
        <v>0</v>
      </c>
      <c r="R148" s="257">
        <f>Q148*H148</f>
        <v>0</v>
      </c>
      <c r="S148" s="257">
        <v>0</v>
      </c>
      <c r="T148" s="25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9" t="s">
        <v>172</v>
      </c>
      <c r="AT148" s="259" t="s">
        <v>168</v>
      </c>
      <c r="AU148" s="259" t="s">
        <v>85</v>
      </c>
      <c r="AY148" s="18" t="s">
        <v>166</v>
      </c>
      <c r="BE148" s="260">
        <f>IF(N148="základní",J148,0)</f>
        <v>0</v>
      </c>
      <c r="BF148" s="260">
        <f>IF(N148="snížená",J148,0)</f>
        <v>0</v>
      </c>
      <c r="BG148" s="260">
        <f>IF(N148="zákl. přenesená",J148,0)</f>
        <v>0</v>
      </c>
      <c r="BH148" s="260">
        <f>IF(N148="sníž. přenesená",J148,0)</f>
        <v>0</v>
      </c>
      <c r="BI148" s="260">
        <f>IF(N148="nulová",J148,0)</f>
        <v>0</v>
      </c>
      <c r="BJ148" s="18" t="s">
        <v>81</v>
      </c>
      <c r="BK148" s="260">
        <f>ROUND(I148*H148,2)</f>
        <v>0</v>
      </c>
      <c r="BL148" s="18" t="s">
        <v>172</v>
      </c>
      <c r="BM148" s="259" t="s">
        <v>1429</v>
      </c>
    </row>
    <row r="149" s="12" customFormat="1" ht="22.8" customHeight="1">
      <c r="A149" s="12"/>
      <c r="B149" s="231"/>
      <c r="C149" s="232"/>
      <c r="D149" s="233" t="s">
        <v>76</v>
      </c>
      <c r="E149" s="245" t="s">
        <v>836</v>
      </c>
      <c r="F149" s="245" t="s">
        <v>1430</v>
      </c>
      <c r="G149" s="232"/>
      <c r="H149" s="232"/>
      <c r="I149" s="235"/>
      <c r="J149" s="246">
        <f>BK149</f>
        <v>0</v>
      </c>
      <c r="K149" s="232"/>
      <c r="L149" s="237"/>
      <c r="M149" s="238"/>
      <c r="N149" s="239"/>
      <c r="O149" s="239"/>
      <c r="P149" s="240">
        <f>P150</f>
        <v>0</v>
      </c>
      <c r="Q149" s="239"/>
      <c r="R149" s="240">
        <f>R150</f>
        <v>0</v>
      </c>
      <c r="S149" s="239"/>
      <c r="T149" s="241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2" t="s">
        <v>81</v>
      </c>
      <c r="AT149" s="243" t="s">
        <v>76</v>
      </c>
      <c r="AU149" s="243" t="s">
        <v>81</v>
      </c>
      <c r="AY149" s="242" t="s">
        <v>166</v>
      </c>
      <c r="BK149" s="244">
        <f>BK150</f>
        <v>0</v>
      </c>
    </row>
    <row r="150" s="2" customFormat="1" ht="16.5" customHeight="1">
      <c r="A150" s="39"/>
      <c r="B150" s="40"/>
      <c r="C150" s="247" t="s">
        <v>504</v>
      </c>
      <c r="D150" s="247" t="s">
        <v>168</v>
      </c>
      <c r="E150" s="248" t="s">
        <v>1431</v>
      </c>
      <c r="F150" s="249" t="s">
        <v>1432</v>
      </c>
      <c r="G150" s="250" t="s">
        <v>1433</v>
      </c>
      <c r="H150" s="251">
        <v>1</v>
      </c>
      <c r="I150" s="252"/>
      <c r="J150" s="253">
        <f>ROUND(I150*H150,2)</f>
        <v>0</v>
      </c>
      <c r="K150" s="254"/>
      <c r="L150" s="45"/>
      <c r="M150" s="255" t="s">
        <v>1</v>
      </c>
      <c r="N150" s="256" t="s">
        <v>42</v>
      </c>
      <c r="O150" s="92"/>
      <c r="P150" s="257">
        <f>O150*H150</f>
        <v>0</v>
      </c>
      <c r="Q150" s="257">
        <v>0</v>
      </c>
      <c r="R150" s="257">
        <f>Q150*H150</f>
        <v>0</v>
      </c>
      <c r="S150" s="257">
        <v>0</v>
      </c>
      <c r="T150" s="25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9" t="s">
        <v>172</v>
      </c>
      <c r="AT150" s="259" t="s">
        <v>168</v>
      </c>
      <c r="AU150" s="259" t="s">
        <v>85</v>
      </c>
      <c r="AY150" s="18" t="s">
        <v>166</v>
      </c>
      <c r="BE150" s="260">
        <f>IF(N150="základní",J150,0)</f>
        <v>0</v>
      </c>
      <c r="BF150" s="260">
        <f>IF(N150="snížená",J150,0)</f>
        <v>0</v>
      </c>
      <c r="BG150" s="260">
        <f>IF(N150="zákl. přenesená",J150,0)</f>
        <v>0</v>
      </c>
      <c r="BH150" s="260">
        <f>IF(N150="sníž. přenesená",J150,0)</f>
        <v>0</v>
      </c>
      <c r="BI150" s="260">
        <f>IF(N150="nulová",J150,0)</f>
        <v>0</v>
      </c>
      <c r="BJ150" s="18" t="s">
        <v>81</v>
      </c>
      <c r="BK150" s="260">
        <f>ROUND(I150*H150,2)</f>
        <v>0</v>
      </c>
      <c r="BL150" s="18" t="s">
        <v>172</v>
      </c>
      <c r="BM150" s="259" t="s">
        <v>1434</v>
      </c>
    </row>
    <row r="151" s="12" customFormat="1" ht="22.8" customHeight="1">
      <c r="A151" s="12"/>
      <c r="B151" s="231"/>
      <c r="C151" s="232"/>
      <c r="D151" s="233" t="s">
        <v>76</v>
      </c>
      <c r="E151" s="245" t="s">
        <v>733</v>
      </c>
      <c r="F151" s="245" t="s">
        <v>1435</v>
      </c>
      <c r="G151" s="232"/>
      <c r="H151" s="232"/>
      <c r="I151" s="235"/>
      <c r="J151" s="246">
        <f>BK151</f>
        <v>0</v>
      </c>
      <c r="K151" s="232"/>
      <c r="L151" s="237"/>
      <c r="M151" s="238"/>
      <c r="N151" s="239"/>
      <c r="O151" s="239"/>
      <c r="P151" s="240">
        <f>SUM(P152:P163)</f>
        <v>0</v>
      </c>
      <c r="Q151" s="239"/>
      <c r="R151" s="240">
        <f>SUM(R152:R163)</f>
        <v>0</v>
      </c>
      <c r="S151" s="239"/>
      <c r="T151" s="241">
        <f>SUM(T152:T163)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42" t="s">
        <v>85</v>
      </c>
      <c r="AT151" s="243" t="s">
        <v>76</v>
      </c>
      <c r="AU151" s="243" t="s">
        <v>81</v>
      </c>
      <c r="AY151" s="242" t="s">
        <v>166</v>
      </c>
      <c r="BK151" s="244">
        <f>SUM(BK152:BK163)</f>
        <v>0</v>
      </c>
    </row>
    <row r="152" s="2" customFormat="1" ht="16.5" customHeight="1">
      <c r="A152" s="39"/>
      <c r="B152" s="40"/>
      <c r="C152" s="247" t="s">
        <v>266</v>
      </c>
      <c r="D152" s="247" t="s">
        <v>168</v>
      </c>
      <c r="E152" s="248" t="s">
        <v>1436</v>
      </c>
      <c r="F152" s="249" t="s">
        <v>1437</v>
      </c>
      <c r="G152" s="250" t="s">
        <v>233</v>
      </c>
      <c r="H152" s="251">
        <v>41.399999999999999</v>
      </c>
      <c r="I152" s="252"/>
      <c r="J152" s="253">
        <f>ROUND(I152*H152,2)</f>
        <v>0</v>
      </c>
      <c r="K152" s="254"/>
      <c r="L152" s="45"/>
      <c r="M152" s="255" t="s">
        <v>1</v>
      </c>
      <c r="N152" s="256" t="s">
        <v>42</v>
      </c>
      <c r="O152" s="92"/>
      <c r="P152" s="257">
        <f>O152*H152</f>
        <v>0</v>
      </c>
      <c r="Q152" s="257">
        <v>0</v>
      </c>
      <c r="R152" s="257">
        <f>Q152*H152</f>
        <v>0</v>
      </c>
      <c r="S152" s="257">
        <v>0</v>
      </c>
      <c r="T152" s="25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9" t="s">
        <v>304</v>
      </c>
      <c r="AT152" s="259" t="s">
        <v>168</v>
      </c>
      <c r="AU152" s="259" t="s">
        <v>85</v>
      </c>
      <c r="AY152" s="18" t="s">
        <v>166</v>
      </c>
      <c r="BE152" s="260">
        <f>IF(N152="základní",J152,0)</f>
        <v>0</v>
      </c>
      <c r="BF152" s="260">
        <f>IF(N152="snížená",J152,0)</f>
        <v>0</v>
      </c>
      <c r="BG152" s="260">
        <f>IF(N152="zákl. přenesená",J152,0)</f>
        <v>0</v>
      </c>
      <c r="BH152" s="260">
        <f>IF(N152="sníž. přenesená",J152,0)</f>
        <v>0</v>
      </c>
      <c r="BI152" s="260">
        <f>IF(N152="nulová",J152,0)</f>
        <v>0</v>
      </c>
      <c r="BJ152" s="18" t="s">
        <v>81</v>
      </c>
      <c r="BK152" s="260">
        <f>ROUND(I152*H152,2)</f>
        <v>0</v>
      </c>
      <c r="BL152" s="18" t="s">
        <v>304</v>
      </c>
      <c r="BM152" s="259" t="s">
        <v>1438</v>
      </c>
    </row>
    <row r="153" s="14" customFormat="1">
      <c r="A153" s="14"/>
      <c r="B153" s="272"/>
      <c r="C153" s="273"/>
      <c r="D153" s="263" t="s">
        <v>174</v>
      </c>
      <c r="E153" s="273"/>
      <c r="F153" s="275" t="s">
        <v>1439</v>
      </c>
      <c r="G153" s="273"/>
      <c r="H153" s="276">
        <v>41.399999999999999</v>
      </c>
      <c r="I153" s="277"/>
      <c r="J153" s="273"/>
      <c r="K153" s="273"/>
      <c r="L153" s="278"/>
      <c r="M153" s="279"/>
      <c r="N153" s="280"/>
      <c r="O153" s="280"/>
      <c r="P153" s="280"/>
      <c r="Q153" s="280"/>
      <c r="R153" s="280"/>
      <c r="S153" s="280"/>
      <c r="T153" s="28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82" t="s">
        <v>174</v>
      </c>
      <c r="AU153" s="282" t="s">
        <v>85</v>
      </c>
      <c r="AV153" s="14" t="s">
        <v>85</v>
      </c>
      <c r="AW153" s="14" t="s">
        <v>4</v>
      </c>
      <c r="AX153" s="14" t="s">
        <v>81</v>
      </c>
      <c r="AY153" s="282" t="s">
        <v>166</v>
      </c>
    </row>
    <row r="154" s="2" customFormat="1" ht="16.5" customHeight="1">
      <c r="A154" s="39"/>
      <c r="B154" s="40"/>
      <c r="C154" s="247" t="s">
        <v>273</v>
      </c>
      <c r="D154" s="247" t="s">
        <v>168</v>
      </c>
      <c r="E154" s="248" t="s">
        <v>1440</v>
      </c>
      <c r="F154" s="249" t="s">
        <v>1441</v>
      </c>
      <c r="G154" s="250" t="s">
        <v>233</v>
      </c>
      <c r="H154" s="251">
        <v>51.299999999999997</v>
      </c>
      <c r="I154" s="252"/>
      <c r="J154" s="253">
        <f>ROUND(I154*H154,2)</f>
        <v>0</v>
      </c>
      <c r="K154" s="254"/>
      <c r="L154" s="45"/>
      <c r="M154" s="255" t="s">
        <v>1</v>
      </c>
      <c r="N154" s="256" t="s">
        <v>42</v>
      </c>
      <c r="O154" s="92"/>
      <c r="P154" s="257">
        <f>O154*H154</f>
        <v>0</v>
      </c>
      <c r="Q154" s="257">
        <v>0</v>
      </c>
      <c r="R154" s="257">
        <f>Q154*H154</f>
        <v>0</v>
      </c>
      <c r="S154" s="257">
        <v>0</v>
      </c>
      <c r="T154" s="25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9" t="s">
        <v>304</v>
      </c>
      <c r="AT154" s="259" t="s">
        <v>168</v>
      </c>
      <c r="AU154" s="259" t="s">
        <v>85</v>
      </c>
      <c r="AY154" s="18" t="s">
        <v>166</v>
      </c>
      <c r="BE154" s="260">
        <f>IF(N154="základní",J154,0)</f>
        <v>0</v>
      </c>
      <c r="BF154" s="260">
        <f>IF(N154="snížená",J154,0)</f>
        <v>0</v>
      </c>
      <c r="BG154" s="260">
        <f>IF(N154="zákl. přenesená",J154,0)</f>
        <v>0</v>
      </c>
      <c r="BH154" s="260">
        <f>IF(N154="sníž. přenesená",J154,0)</f>
        <v>0</v>
      </c>
      <c r="BI154" s="260">
        <f>IF(N154="nulová",J154,0)</f>
        <v>0</v>
      </c>
      <c r="BJ154" s="18" t="s">
        <v>81</v>
      </c>
      <c r="BK154" s="260">
        <f>ROUND(I154*H154,2)</f>
        <v>0</v>
      </c>
      <c r="BL154" s="18" t="s">
        <v>304</v>
      </c>
      <c r="BM154" s="259" t="s">
        <v>1442</v>
      </c>
    </row>
    <row r="155" s="14" customFormat="1">
      <c r="A155" s="14"/>
      <c r="B155" s="272"/>
      <c r="C155" s="273"/>
      <c r="D155" s="263" t="s">
        <v>174</v>
      </c>
      <c r="E155" s="273"/>
      <c r="F155" s="275" t="s">
        <v>1443</v>
      </c>
      <c r="G155" s="273"/>
      <c r="H155" s="276">
        <v>51.299999999999997</v>
      </c>
      <c r="I155" s="277"/>
      <c r="J155" s="273"/>
      <c r="K155" s="273"/>
      <c r="L155" s="278"/>
      <c r="M155" s="279"/>
      <c r="N155" s="280"/>
      <c r="O155" s="280"/>
      <c r="P155" s="280"/>
      <c r="Q155" s="280"/>
      <c r="R155" s="280"/>
      <c r="S155" s="280"/>
      <c r="T155" s="281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82" t="s">
        <v>174</v>
      </c>
      <c r="AU155" s="282" t="s">
        <v>85</v>
      </c>
      <c r="AV155" s="14" t="s">
        <v>85</v>
      </c>
      <c r="AW155" s="14" t="s">
        <v>4</v>
      </c>
      <c r="AX155" s="14" t="s">
        <v>81</v>
      </c>
      <c r="AY155" s="282" t="s">
        <v>166</v>
      </c>
    </row>
    <row r="156" s="2" customFormat="1" ht="16.5" customHeight="1">
      <c r="A156" s="39"/>
      <c r="B156" s="40"/>
      <c r="C156" s="247" t="s">
        <v>278</v>
      </c>
      <c r="D156" s="247" t="s">
        <v>168</v>
      </c>
      <c r="E156" s="248" t="s">
        <v>1444</v>
      </c>
      <c r="F156" s="249" t="s">
        <v>1445</v>
      </c>
      <c r="G156" s="250" t="s">
        <v>233</v>
      </c>
      <c r="H156" s="251">
        <v>15.6</v>
      </c>
      <c r="I156" s="252"/>
      <c r="J156" s="253">
        <f>ROUND(I156*H156,2)</f>
        <v>0</v>
      </c>
      <c r="K156" s="254"/>
      <c r="L156" s="45"/>
      <c r="M156" s="255" t="s">
        <v>1</v>
      </c>
      <c r="N156" s="256" t="s">
        <v>42</v>
      </c>
      <c r="O156" s="92"/>
      <c r="P156" s="257">
        <f>O156*H156</f>
        <v>0</v>
      </c>
      <c r="Q156" s="257">
        <v>0</v>
      </c>
      <c r="R156" s="257">
        <f>Q156*H156</f>
        <v>0</v>
      </c>
      <c r="S156" s="257">
        <v>0</v>
      </c>
      <c r="T156" s="25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9" t="s">
        <v>304</v>
      </c>
      <c r="AT156" s="259" t="s">
        <v>168</v>
      </c>
      <c r="AU156" s="259" t="s">
        <v>85</v>
      </c>
      <c r="AY156" s="18" t="s">
        <v>166</v>
      </c>
      <c r="BE156" s="260">
        <f>IF(N156="základní",J156,0)</f>
        <v>0</v>
      </c>
      <c r="BF156" s="260">
        <f>IF(N156="snížená",J156,0)</f>
        <v>0</v>
      </c>
      <c r="BG156" s="260">
        <f>IF(N156="zákl. přenesená",J156,0)</f>
        <v>0</v>
      </c>
      <c r="BH156" s="260">
        <f>IF(N156="sníž. přenesená",J156,0)</f>
        <v>0</v>
      </c>
      <c r="BI156" s="260">
        <f>IF(N156="nulová",J156,0)</f>
        <v>0</v>
      </c>
      <c r="BJ156" s="18" t="s">
        <v>81</v>
      </c>
      <c r="BK156" s="260">
        <f>ROUND(I156*H156,2)</f>
        <v>0</v>
      </c>
      <c r="BL156" s="18" t="s">
        <v>304</v>
      </c>
      <c r="BM156" s="259" t="s">
        <v>1446</v>
      </c>
    </row>
    <row r="157" s="14" customFormat="1">
      <c r="A157" s="14"/>
      <c r="B157" s="272"/>
      <c r="C157" s="273"/>
      <c r="D157" s="263" t="s">
        <v>174</v>
      </c>
      <c r="E157" s="273"/>
      <c r="F157" s="275" t="s">
        <v>1447</v>
      </c>
      <c r="G157" s="273"/>
      <c r="H157" s="276">
        <v>15.6</v>
      </c>
      <c r="I157" s="277"/>
      <c r="J157" s="273"/>
      <c r="K157" s="273"/>
      <c r="L157" s="278"/>
      <c r="M157" s="279"/>
      <c r="N157" s="280"/>
      <c r="O157" s="280"/>
      <c r="P157" s="280"/>
      <c r="Q157" s="280"/>
      <c r="R157" s="280"/>
      <c r="S157" s="280"/>
      <c r="T157" s="28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82" t="s">
        <v>174</v>
      </c>
      <c r="AU157" s="282" t="s">
        <v>85</v>
      </c>
      <c r="AV157" s="14" t="s">
        <v>85</v>
      </c>
      <c r="AW157" s="14" t="s">
        <v>4</v>
      </c>
      <c r="AX157" s="14" t="s">
        <v>81</v>
      </c>
      <c r="AY157" s="282" t="s">
        <v>166</v>
      </c>
    </row>
    <row r="158" s="2" customFormat="1" ht="16.5" customHeight="1">
      <c r="A158" s="39"/>
      <c r="B158" s="40"/>
      <c r="C158" s="247" t="s">
        <v>285</v>
      </c>
      <c r="D158" s="247" t="s">
        <v>168</v>
      </c>
      <c r="E158" s="248" t="s">
        <v>1448</v>
      </c>
      <c r="F158" s="249" t="s">
        <v>1449</v>
      </c>
      <c r="G158" s="250" t="s">
        <v>233</v>
      </c>
      <c r="H158" s="251">
        <v>14.1</v>
      </c>
      <c r="I158" s="252"/>
      <c r="J158" s="253">
        <f>ROUND(I158*H158,2)</f>
        <v>0</v>
      </c>
      <c r="K158" s="254"/>
      <c r="L158" s="45"/>
      <c r="M158" s="255" t="s">
        <v>1</v>
      </c>
      <c r="N158" s="256" t="s">
        <v>42</v>
      </c>
      <c r="O158" s="92"/>
      <c r="P158" s="257">
        <f>O158*H158</f>
        <v>0</v>
      </c>
      <c r="Q158" s="257">
        <v>0</v>
      </c>
      <c r="R158" s="257">
        <f>Q158*H158</f>
        <v>0</v>
      </c>
      <c r="S158" s="257">
        <v>0</v>
      </c>
      <c r="T158" s="25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9" t="s">
        <v>304</v>
      </c>
      <c r="AT158" s="259" t="s">
        <v>168</v>
      </c>
      <c r="AU158" s="259" t="s">
        <v>85</v>
      </c>
      <c r="AY158" s="18" t="s">
        <v>166</v>
      </c>
      <c r="BE158" s="260">
        <f>IF(N158="základní",J158,0)</f>
        <v>0</v>
      </c>
      <c r="BF158" s="260">
        <f>IF(N158="snížená",J158,0)</f>
        <v>0</v>
      </c>
      <c r="BG158" s="260">
        <f>IF(N158="zákl. přenesená",J158,0)</f>
        <v>0</v>
      </c>
      <c r="BH158" s="260">
        <f>IF(N158="sníž. přenesená",J158,0)</f>
        <v>0</v>
      </c>
      <c r="BI158" s="260">
        <f>IF(N158="nulová",J158,0)</f>
        <v>0</v>
      </c>
      <c r="BJ158" s="18" t="s">
        <v>81</v>
      </c>
      <c r="BK158" s="260">
        <f>ROUND(I158*H158,2)</f>
        <v>0</v>
      </c>
      <c r="BL158" s="18" t="s">
        <v>304</v>
      </c>
      <c r="BM158" s="259" t="s">
        <v>1450</v>
      </c>
    </row>
    <row r="159" s="14" customFormat="1">
      <c r="A159" s="14"/>
      <c r="B159" s="272"/>
      <c r="C159" s="273"/>
      <c r="D159" s="263" t="s">
        <v>174</v>
      </c>
      <c r="E159" s="273"/>
      <c r="F159" s="275" t="s">
        <v>1451</v>
      </c>
      <c r="G159" s="273"/>
      <c r="H159" s="276">
        <v>14.1</v>
      </c>
      <c r="I159" s="277"/>
      <c r="J159" s="273"/>
      <c r="K159" s="273"/>
      <c r="L159" s="278"/>
      <c r="M159" s="279"/>
      <c r="N159" s="280"/>
      <c r="O159" s="280"/>
      <c r="P159" s="280"/>
      <c r="Q159" s="280"/>
      <c r="R159" s="280"/>
      <c r="S159" s="280"/>
      <c r="T159" s="28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82" t="s">
        <v>174</v>
      </c>
      <c r="AU159" s="282" t="s">
        <v>85</v>
      </c>
      <c r="AV159" s="14" t="s">
        <v>85</v>
      </c>
      <c r="AW159" s="14" t="s">
        <v>4</v>
      </c>
      <c r="AX159" s="14" t="s">
        <v>81</v>
      </c>
      <c r="AY159" s="282" t="s">
        <v>166</v>
      </c>
    </row>
    <row r="160" s="2" customFormat="1" ht="16.5" customHeight="1">
      <c r="A160" s="39"/>
      <c r="B160" s="40"/>
      <c r="C160" s="247" t="s">
        <v>294</v>
      </c>
      <c r="D160" s="247" t="s">
        <v>168</v>
      </c>
      <c r="E160" s="248" t="s">
        <v>1452</v>
      </c>
      <c r="F160" s="249" t="s">
        <v>1453</v>
      </c>
      <c r="G160" s="250" t="s">
        <v>233</v>
      </c>
      <c r="H160" s="251">
        <v>8.0999999999999996</v>
      </c>
      <c r="I160" s="252"/>
      <c r="J160" s="253">
        <f>ROUND(I160*H160,2)</f>
        <v>0</v>
      </c>
      <c r="K160" s="254"/>
      <c r="L160" s="45"/>
      <c r="M160" s="255" t="s">
        <v>1</v>
      </c>
      <c r="N160" s="256" t="s">
        <v>42</v>
      </c>
      <c r="O160" s="92"/>
      <c r="P160" s="257">
        <f>O160*H160</f>
        <v>0</v>
      </c>
      <c r="Q160" s="257">
        <v>0</v>
      </c>
      <c r="R160" s="257">
        <f>Q160*H160</f>
        <v>0</v>
      </c>
      <c r="S160" s="257">
        <v>0</v>
      </c>
      <c r="T160" s="25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9" t="s">
        <v>304</v>
      </c>
      <c r="AT160" s="259" t="s">
        <v>168</v>
      </c>
      <c r="AU160" s="259" t="s">
        <v>85</v>
      </c>
      <c r="AY160" s="18" t="s">
        <v>166</v>
      </c>
      <c r="BE160" s="260">
        <f>IF(N160="základní",J160,0)</f>
        <v>0</v>
      </c>
      <c r="BF160" s="260">
        <f>IF(N160="snížená",J160,0)</f>
        <v>0</v>
      </c>
      <c r="BG160" s="260">
        <f>IF(N160="zákl. přenesená",J160,0)</f>
        <v>0</v>
      </c>
      <c r="BH160" s="260">
        <f>IF(N160="sníž. přenesená",J160,0)</f>
        <v>0</v>
      </c>
      <c r="BI160" s="260">
        <f>IF(N160="nulová",J160,0)</f>
        <v>0</v>
      </c>
      <c r="BJ160" s="18" t="s">
        <v>81</v>
      </c>
      <c r="BK160" s="260">
        <f>ROUND(I160*H160,2)</f>
        <v>0</v>
      </c>
      <c r="BL160" s="18" t="s">
        <v>304</v>
      </c>
      <c r="BM160" s="259" t="s">
        <v>1454</v>
      </c>
    </row>
    <row r="161" s="14" customFormat="1">
      <c r="A161" s="14"/>
      <c r="B161" s="272"/>
      <c r="C161" s="273"/>
      <c r="D161" s="263" t="s">
        <v>174</v>
      </c>
      <c r="E161" s="273"/>
      <c r="F161" s="275" t="s">
        <v>1455</v>
      </c>
      <c r="G161" s="273"/>
      <c r="H161" s="276">
        <v>8.0999999999999996</v>
      </c>
      <c r="I161" s="277"/>
      <c r="J161" s="273"/>
      <c r="K161" s="273"/>
      <c r="L161" s="278"/>
      <c r="M161" s="279"/>
      <c r="N161" s="280"/>
      <c r="O161" s="280"/>
      <c r="P161" s="280"/>
      <c r="Q161" s="280"/>
      <c r="R161" s="280"/>
      <c r="S161" s="280"/>
      <c r="T161" s="28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82" t="s">
        <v>174</v>
      </c>
      <c r="AU161" s="282" t="s">
        <v>85</v>
      </c>
      <c r="AV161" s="14" t="s">
        <v>85</v>
      </c>
      <c r="AW161" s="14" t="s">
        <v>4</v>
      </c>
      <c r="AX161" s="14" t="s">
        <v>81</v>
      </c>
      <c r="AY161" s="282" t="s">
        <v>166</v>
      </c>
    </row>
    <row r="162" s="2" customFormat="1" ht="16.5" customHeight="1">
      <c r="A162" s="39"/>
      <c r="B162" s="40"/>
      <c r="C162" s="247" t="s">
        <v>304</v>
      </c>
      <c r="D162" s="247" t="s">
        <v>168</v>
      </c>
      <c r="E162" s="248" t="s">
        <v>1456</v>
      </c>
      <c r="F162" s="249" t="s">
        <v>1457</v>
      </c>
      <c r="G162" s="250" t="s">
        <v>1458</v>
      </c>
      <c r="H162" s="251">
        <v>0.029999999999999999</v>
      </c>
      <c r="I162" s="252"/>
      <c r="J162" s="253">
        <f>ROUND(I162*H162,2)</f>
        <v>0</v>
      </c>
      <c r="K162" s="254"/>
      <c r="L162" s="45"/>
      <c r="M162" s="255" t="s">
        <v>1</v>
      </c>
      <c r="N162" s="256" t="s">
        <v>42</v>
      </c>
      <c r="O162" s="92"/>
      <c r="P162" s="257">
        <f>O162*H162</f>
        <v>0</v>
      </c>
      <c r="Q162" s="257">
        <v>0</v>
      </c>
      <c r="R162" s="257">
        <f>Q162*H162</f>
        <v>0</v>
      </c>
      <c r="S162" s="257">
        <v>0</v>
      </c>
      <c r="T162" s="25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9" t="s">
        <v>304</v>
      </c>
      <c r="AT162" s="259" t="s">
        <v>168</v>
      </c>
      <c r="AU162" s="259" t="s">
        <v>85</v>
      </c>
      <c r="AY162" s="18" t="s">
        <v>166</v>
      </c>
      <c r="BE162" s="260">
        <f>IF(N162="základní",J162,0)</f>
        <v>0</v>
      </c>
      <c r="BF162" s="260">
        <f>IF(N162="snížená",J162,0)</f>
        <v>0</v>
      </c>
      <c r="BG162" s="260">
        <f>IF(N162="zákl. přenesená",J162,0)</f>
        <v>0</v>
      </c>
      <c r="BH162" s="260">
        <f>IF(N162="sníž. přenesená",J162,0)</f>
        <v>0</v>
      </c>
      <c r="BI162" s="260">
        <f>IF(N162="nulová",J162,0)</f>
        <v>0</v>
      </c>
      <c r="BJ162" s="18" t="s">
        <v>81</v>
      </c>
      <c r="BK162" s="260">
        <f>ROUND(I162*H162,2)</f>
        <v>0</v>
      </c>
      <c r="BL162" s="18" t="s">
        <v>304</v>
      </c>
      <c r="BM162" s="259" t="s">
        <v>1459</v>
      </c>
    </row>
    <row r="163" s="2" customFormat="1" ht="16.5" customHeight="1">
      <c r="A163" s="39"/>
      <c r="B163" s="40"/>
      <c r="C163" s="247" t="s">
        <v>8</v>
      </c>
      <c r="D163" s="247" t="s">
        <v>168</v>
      </c>
      <c r="E163" s="248" t="s">
        <v>1460</v>
      </c>
      <c r="F163" s="249" t="s">
        <v>1461</v>
      </c>
      <c r="G163" s="250" t="s">
        <v>233</v>
      </c>
      <c r="H163" s="251">
        <v>1</v>
      </c>
      <c r="I163" s="252"/>
      <c r="J163" s="253">
        <f>ROUND(I163*H163,2)</f>
        <v>0</v>
      </c>
      <c r="K163" s="254"/>
      <c r="L163" s="45"/>
      <c r="M163" s="255" t="s">
        <v>1</v>
      </c>
      <c r="N163" s="256" t="s">
        <v>42</v>
      </c>
      <c r="O163" s="92"/>
      <c r="P163" s="257">
        <f>O163*H163</f>
        <v>0</v>
      </c>
      <c r="Q163" s="257">
        <v>0</v>
      </c>
      <c r="R163" s="257">
        <f>Q163*H163</f>
        <v>0</v>
      </c>
      <c r="S163" s="257">
        <v>0</v>
      </c>
      <c r="T163" s="25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9" t="s">
        <v>304</v>
      </c>
      <c r="AT163" s="259" t="s">
        <v>168</v>
      </c>
      <c r="AU163" s="259" t="s">
        <v>85</v>
      </c>
      <c r="AY163" s="18" t="s">
        <v>166</v>
      </c>
      <c r="BE163" s="260">
        <f>IF(N163="základní",J163,0)</f>
        <v>0</v>
      </c>
      <c r="BF163" s="260">
        <f>IF(N163="snížená",J163,0)</f>
        <v>0</v>
      </c>
      <c r="BG163" s="260">
        <f>IF(N163="zákl. přenesená",J163,0)</f>
        <v>0</v>
      </c>
      <c r="BH163" s="260">
        <f>IF(N163="sníž. přenesená",J163,0)</f>
        <v>0</v>
      </c>
      <c r="BI163" s="260">
        <f>IF(N163="nulová",J163,0)</f>
        <v>0</v>
      </c>
      <c r="BJ163" s="18" t="s">
        <v>81</v>
      </c>
      <c r="BK163" s="260">
        <f>ROUND(I163*H163,2)</f>
        <v>0</v>
      </c>
      <c r="BL163" s="18" t="s">
        <v>304</v>
      </c>
      <c r="BM163" s="259" t="s">
        <v>1462</v>
      </c>
    </row>
    <row r="164" s="12" customFormat="1" ht="22.8" customHeight="1">
      <c r="A164" s="12"/>
      <c r="B164" s="231"/>
      <c r="C164" s="232"/>
      <c r="D164" s="233" t="s">
        <v>76</v>
      </c>
      <c r="E164" s="245" t="s">
        <v>1463</v>
      </c>
      <c r="F164" s="245" t="s">
        <v>1464</v>
      </c>
      <c r="G164" s="232"/>
      <c r="H164" s="232"/>
      <c r="I164" s="235"/>
      <c r="J164" s="246">
        <f>BK164</f>
        <v>0</v>
      </c>
      <c r="K164" s="232"/>
      <c r="L164" s="237"/>
      <c r="M164" s="238"/>
      <c r="N164" s="239"/>
      <c r="O164" s="239"/>
      <c r="P164" s="240">
        <f>SUM(P165:P169)</f>
        <v>0</v>
      </c>
      <c r="Q164" s="239"/>
      <c r="R164" s="240">
        <f>SUM(R165:R169)</f>
        <v>0</v>
      </c>
      <c r="S164" s="239"/>
      <c r="T164" s="241">
        <f>SUM(T165:T169)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42" t="s">
        <v>85</v>
      </c>
      <c r="AT164" s="243" t="s">
        <v>76</v>
      </c>
      <c r="AU164" s="243" t="s">
        <v>81</v>
      </c>
      <c r="AY164" s="242" t="s">
        <v>166</v>
      </c>
      <c r="BK164" s="244">
        <f>SUM(BK165:BK169)</f>
        <v>0</v>
      </c>
    </row>
    <row r="165" s="2" customFormat="1" ht="21.75" customHeight="1">
      <c r="A165" s="39"/>
      <c r="B165" s="40"/>
      <c r="C165" s="247" t="s">
        <v>327</v>
      </c>
      <c r="D165" s="247" t="s">
        <v>168</v>
      </c>
      <c r="E165" s="248" t="s">
        <v>1465</v>
      </c>
      <c r="F165" s="249" t="s">
        <v>1466</v>
      </c>
      <c r="G165" s="250" t="s">
        <v>1467</v>
      </c>
      <c r="H165" s="251">
        <v>1</v>
      </c>
      <c r="I165" s="252"/>
      <c r="J165" s="253">
        <f>ROUND(I165*H165,2)</f>
        <v>0</v>
      </c>
      <c r="K165" s="254"/>
      <c r="L165" s="45"/>
      <c r="M165" s="255" t="s">
        <v>1</v>
      </c>
      <c r="N165" s="256" t="s">
        <v>42</v>
      </c>
      <c r="O165" s="92"/>
      <c r="P165" s="257">
        <f>O165*H165</f>
        <v>0</v>
      </c>
      <c r="Q165" s="257">
        <v>0</v>
      </c>
      <c r="R165" s="257">
        <f>Q165*H165</f>
        <v>0</v>
      </c>
      <c r="S165" s="257">
        <v>0</v>
      </c>
      <c r="T165" s="25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9" t="s">
        <v>304</v>
      </c>
      <c r="AT165" s="259" t="s">
        <v>168</v>
      </c>
      <c r="AU165" s="259" t="s">
        <v>85</v>
      </c>
      <c r="AY165" s="18" t="s">
        <v>166</v>
      </c>
      <c r="BE165" s="260">
        <f>IF(N165="základní",J165,0)</f>
        <v>0</v>
      </c>
      <c r="BF165" s="260">
        <f>IF(N165="snížená",J165,0)</f>
        <v>0</v>
      </c>
      <c r="BG165" s="260">
        <f>IF(N165="zákl. přenesená",J165,0)</f>
        <v>0</v>
      </c>
      <c r="BH165" s="260">
        <f>IF(N165="sníž. přenesená",J165,0)</f>
        <v>0</v>
      </c>
      <c r="BI165" s="260">
        <f>IF(N165="nulová",J165,0)</f>
        <v>0</v>
      </c>
      <c r="BJ165" s="18" t="s">
        <v>81</v>
      </c>
      <c r="BK165" s="260">
        <f>ROUND(I165*H165,2)</f>
        <v>0</v>
      </c>
      <c r="BL165" s="18" t="s">
        <v>304</v>
      </c>
      <c r="BM165" s="259" t="s">
        <v>1468</v>
      </c>
    </row>
    <row r="166" s="2" customFormat="1" ht="16.5" customHeight="1">
      <c r="A166" s="39"/>
      <c r="B166" s="40"/>
      <c r="C166" s="247" t="s">
        <v>7</v>
      </c>
      <c r="D166" s="247" t="s">
        <v>168</v>
      </c>
      <c r="E166" s="248" t="s">
        <v>1469</v>
      </c>
      <c r="F166" s="249" t="s">
        <v>1470</v>
      </c>
      <c r="G166" s="250" t="s">
        <v>1458</v>
      </c>
      <c r="H166" s="251">
        <v>0.059999999999999998</v>
      </c>
      <c r="I166" s="252"/>
      <c r="J166" s="253">
        <f>ROUND(I166*H166,2)</f>
        <v>0</v>
      </c>
      <c r="K166" s="254"/>
      <c r="L166" s="45"/>
      <c r="M166" s="255" t="s">
        <v>1</v>
      </c>
      <c r="N166" s="256" t="s">
        <v>42</v>
      </c>
      <c r="O166" s="92"/>
      <c r="P166" s="257">
        <f>O166*H166</f>
        <v>0</v>
      </c>
      <c r="Q166" s="257">
        <v>0</v>
      </c>
      <c r="R166" s="257">
        <f>Q166*H166</f>
        <v>0</v>
      </c>
      <c r="S166" s="257">
        <v>0</v>
      </c>
      <c r="T166" s="25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9" t="s">
        <v>304</v>
      </c>
      <c r="AT166" s="259" t="s">
        <v>168</v>
      </c>
      <c r="AU166" s="259" t="s">
        <v>85</v>
      </c>
      <c r="AY166" s="18" t="s">
        <v>166</v>
      </c>
      <c r="BE166" s="260">
        <f>IF(N166="základní",J166,0)</f>
        <v>0</v>
      </c>
      <c r="BF166" s="260">
        <f>IF(N166="snížená",J166,0)</f>
        <v>0</v>
      </c>
      <c r="BG166" s="260">
        <f>IF(N166="zákl. přenesená",J166,0)</f>
        <v>0</v>
      </c>
      <c r="BH166" s="260">
        <f>IF(N166="sníž. přenesená",J166,0)</f>
        <v>0</v>
      </c>
      <c r="BI166" s="260">
        <f>IF(N166="nulová",J166,0)</f>
        <v>0</v>
      </c>
      <c r="BJ166" s="18" t="s">
        <v>81</v>
      </c>
      <c r="BK166" s="260">
        <f>ROUND(I166*H166,2)</f>
        <v>0</v>
      </c>
      <c r="BL166" s="18" t="s">
        <v>304</v>
      </c>
      <c r="BM166" s="259" t="s">
        <v>1471</v>
      </c>
    </row>
    <row r="167" s="2" customFormat="1" ht="21.75" customHeight="1">
      <c r="A167" s="39"/>
      <c r="B167" s="40"/>
      <c r="C167" s="247" t="s">
        <v>309</v>
      </c>
      <c r="D167" s="247" t="s">
        <v>168</v>
      </c>
      <c r="E167" s="248" t="s">
        <v>1472</v>
      </c>
      <c r="F167" s="249" t="s">
        <v>1473</v>
      </c>
      <c r="G167" s="250" t="s">
        <v>297</v>
      </c>
      <c r="H167" s="251">
        <v>1</v>
      </c>
      <c r="I167" s="252"/>
      <c r="J167" s="253">
        <f>ROUND(I167*H167,2)</f>
        <v>0</v>
      </c>
      <c r="K167" s="254"/>
      <c r="L167" s="45"/>
      <c r="M167" s="255" t="s">
        <v>1</v>
      </c>
      <c r="N167" s="256" t="s">
        <v>42</v>
      </c>
      <c r="O167" s="92"/>
      <c r="P167" s="257">
        <f>O167*H167</f>
        <v>0</v>
      </c>
      <c r="Q167" s="257">
        <v>0</v>
      </c>
      <c r="R167" s="257">
        <f>Q167*H167</f>
        <v>0</v>
      </c>
      <c r="S167" s="257">
        <v>0</v>
      </c>
      <c r="T167" s="25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9" t="s">
        <v>304</v>
      </c>
      <c r="AT167" s="259" t="s">
        <v>168</v>
      </c>
      <c r="AU167" s="259" t="s">
        <v>85</v>
      </c>
      <c r="AY167" s="18" t="s">
        <v>166</v>
      </c>
      <c r="BE167" s="260">
        <f>IF(N167="základní",J167,0)</f>
        <v>0</v>
      </c>
      <c r="BF167" s="260">
        <f>IF(N167="snížená",J167,0)</f>
        <v>0</v>
      </c>
      <c r="BG167" s="260">
        <f>IF(N167="zákl. přenesená",J167,0)</f>
        <v>0</v>
      </c>
      <c r="BH167" s="260">
        <f>IF(N167="sníž. přenesená",J167,0)</f>
        <v>0</v>
      </c>
      <c r="BI167" s="260">
        <f>IF(N167="nulová",J167,0)</f>
        <v>0</v>
      </c>
      <c r="BJ167" s="18" t="s">
        <v>81</v>
      </c>
      <c r="BK167" s="260">
        <f>ROUND(I167*H167,2)</f>
        <v>0</v>
      </c>
      <c r="BL167" s="18" t="s">
        <v>304</v>
      </c>
      <c r="BM167" s="259" t="s">
        <v>1474</v>
      </c>
    </row>
    <row r="168" s="2" customFormat="1" ht="21.75" customHeight="1">
      <c r="A168" s="39"/>
      <c r="B168" s="40"/>
      <c r="C168" s="247" t="s">
        <v>313</v>
      </c>
      <c r="D168" s="247" t="s">
        <v>168</v>
      </c>
      <c r="E168" s="248" t="s">
        <v>1475</v>
      </c>
      <c r="F168" s="249" t="s">
        <v>1476</v>
      </c>
      <c r="G168" s="250" t="s">
        <v>1477</v>
      </c>
      <c r="H168" s="251">
        <v>1</v>
      </c>
      <c r="I168" s="252"/>
      <c r="J168" s="253">
        <f>ROUND(I168*H168,2)</f>
        <v>0</v>
      </c>
      <c r="K168" s="254"/>
      <c r="L168" s="45"/>
      <c r="M168" s="255" t="s">
        <v>1</v>
      </c>
      <c r="N168" s="256" t="s">
        <v>42</v>
      </c>
      <c r="O168" s="92"/>
      <c r="P168" s="257">
        <f>O168*H168</f>
        <v>0</v>
      </c>
      <c r="Q168" s="257">
        <v>0</v>
      </c>
      <c r="R168" s="257">
        <f>Q168*H168</f>
        <v>0</v>
      </c>
      <c r="S168" s="257">
        <v>0</v>
      </c>
      <c r="T168" s="25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9" t="s">
        <v>304</v>
      </c>
      <c r="AT168" s="259" t="s">
        <v>168</v>
      </c>
      <c r="AU168" s="259" t="s">
        <v>85</v>
      </c>
      <c r="AY168" s="18" t="s">
        <v>166</v>
      </c>
      <c r="BE168" s="260">
        <f>IF(N168="základní",J168,0)</f>
        <v>0</v>
      </c>
      <c r="BF168" s="260">
        <f>IF(N168="snížená",J168,0)</f>
        <v>0</v>
      </c>
      <c r="BG168" s="260">
        <f>IF(N168="zákl. přenesená",J168,0)</f>
        <v>0</v>
      </c>
      <c r="BH168" s="260">
        <f>IF(N168="sníž. přenesená",J168,0)</f>
        <v>0</v>
      </c>
      <c r="BI168" s="260">
        <f>IF(N168="nulová",J168,0)</f>
        <v>0</v>
      </c>
      <c r="BJ168" s="18" t="s">
        <v>81</v>
      </c>
      <c r="BK168" s="260">
        <f>ROUND(I168*H168,2)</f>
        <v>0</v>
      </c>
      <c r="BL168" s="18" t="s">
        <v>304</v>
      </c>
      <c r="BM168" s="259" t="s">
        <v>1478</v>
      </c>
    </row>
    <row r="169" s="2" customFormat="1" ht="21.75" customHeight="1">
      <c r="A169" s="39"/>
      <c r="B169" s="40"/>
      <c r="C169" s="247" t="s">
        <v>331</v>
      </c>
      <c r="D169" s="247" t="s">
        <v>168</v>
      </c>
      <c r="E169" s="248" t="s">
        <v>1479</v>
      </c>
      <c r="F169" s="249" t="s">
        <v>1480</v>
      </c>
      <c r="G169" s="250" t="s">
        <v>1425</v>
      </c>
      <c r="H169" s="251">
        <v>1</v>
      </c>
      <c r="I169" s="252"/>
      <c r="J169" s="253">
        <f>ROUND(I169*H169,2)</f>
        <v>0</v>
      </c>
      <c r="K169" s="254"/>
      <c r="L169" s="45"/>
      <c r="M169" s="255" t="s">
        <v>1</v>
      </c>
      <c r="N169" s="256" t="s">
        <v>42</v>
      </c>
      <c r="O169" s="92"/>
      <c r="P169" s="257">
        <f>O169*H169</f>
        <v>0</v>
      </c>
      <c r="Q169" s="257">
        <v>0</v>
      </c>
      <c r="R169" s="257">
        <f>Q169*H169</f>
        <v>0</v>
      </c>
      <c r="S169" s="257">
        <v>0</v>
      </c>
      <c r="T169" s="25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9" t="s">
        <v>304</v>
      </c>
      <c r="AT169" s="259" t="s">
        <v>168</v>
      </c>
      <c r="AU169" s="259" t="s">
        <v>85</v>
      </c>
      <c r="AY169" s="18" t="s">
        <v>166</v>
      </c>
      <c r="BE169" s="260">
        <f>IF(N169="základní",J169,0)</f>
        <v>0</v>
      </c>
      <c r="BF169" s="260">
        <f>IF(N169="snížená",J169,0)</f>
        <v>0</v>
      </c>
      <c r="BG169" s="260">
        <f>IF(N169="zákl. přenesená",J169,0)</f>
        <v>0</v>
      </c>
      <c r="BH169" s="260">
        <f>IF(N169="sníž. přenesená",J169,0)</f>
        <v>0</v>
      </c>
      <c r="BI169" s="260">
        <f>IF(N169="nulová",J169,0)</f>
        <v>0</v>
      </c>
      <c r="BJ169" s="18" t="s">
        <v>81</v>
      </c>
      <c r="BK169" s="260">
        <f>ROUND(I169*H169,2)</f>
        <v>0</v>
      </c>
      <c r="BL169" s="18" t="s">
        <v>304</v>
      </c>
      <c r="BM169" s="259" t="s">
        <v>1481</v>
      </c>
    </row>
    <row r="170" s="12" customFormat="1" ht="22.8" customHeight="1">
      <c r="A170" s="12"/>
      <c r="B170" s="231"/>
      <c r="C170" s="232"/>
      <c r="D170" s="233" t="s">
        <v>76</v>
      </c>
      <c r="E170" s="245" t="s">
        <v>1482</v>
      </c>
      <c r="F170" s="245" t="s">
        <v>1483</v>
      </c>
      <c r="G170" s="232"/>
      <c r="H170" s="232"/>
      <c r="I170" s="235"/>
      <c r="J170" s="246">
        <f>BK170</f>
        <v>0</v>
      </c>
      <c r="K170" s="232"/>
      <c r="L170" s="237"/>
      <c r="M170" s="238"/>
      <c r="N170" s="239"/>
      <c r="O170" s="239"/>
      <c r="P170" s="240">
        <f>SUM(P171:P184)</f>
        <v>0</v>
      </c>
      <c r="Q170" s="239"/>
      <c r="R170" s="240">
        <f>SUM(R171:R184)</f>
        <v>0</v>
      </c>
      <c r="S170" s="239"/>
      <c r="T170" s="241">
        <f>SUM(T171:T184)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42" t="s">
        <v>85</v>
      </c>
      <c r="AT170" s="243" t="s">
        <v>76</v>
      </c>
      <c r="AU170" s="243" t="s">
        <v>81</v>
      </c>
      <c r="AY170" s="242" t="s">
        <v>166</v>
      </c>
      <c r="BK170" s="244">
        <f>SUM(BK171:BK184)</f>
        <v>0</v>
      </c>
    </row>
    <row r="171" s="2" customFormat="1" ht="16.5" customHeight="1">
      <c r="A171" s="39"/>
      <c r="B171" s="40"/>
      <c r="C171" s="247" t="s">
        <v>367</v>
      </c>
      <c r="D171" s="247" t="s">
        <v>168</v>
      </c>
      <c r="E171" s="248" t="s">
        <v>1484</v>
      </c>
      <c r="F171" s="249" t="s">
        <v>1485</v>
      </c>
      <c r="G171" s="250" t="s">
        <v>249</v>
      </c>
      <c r="H171" s="251">
        <v>1</v>
      </c>
      <c r="I171" s="252"/>
      <c r="J171" s="253">
        <f>ROUND(I171*H171,2)</f>
        <v>0</v>
      </c>
      <c r="K171" s="254"/>
      <c r="L171" s="45"/>
      <c r="M171" s="255" t="s">
        <v>1</v>
      </c>
      <c r="N171" s="256" t="s">
        <v>42</v>
      </c>
      <c r="O171" s="92"/>
      <c r="P171" s="257">
        <f>O171*H171</f>
        <v>0</v>
      </c>
      <c r="Q171" s="257">
        <v>0</v>
      </c>
      <c r="R171" s="257">
        <f>Q171*H171</f>
        <v>0</v>
      </c>
      <c r="S171" s="257">
        <v>0</v>
      </c>
      <c r="T171" s="25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9" t="s">
        <v>304</v>
      </c>
      <c r="AT171" s="259" t="s">
        <v>168</v>
      </c>
      <c r="AU171" s="259" t="s">
        <v>85</v>
      </c>
      <c r="AY171" s="18" t="s">
        <v>166</v>
      </c>
      <c r="BE171" s="260">
        <f>IF(N171="základní",J171,0)</f>
        <v>0</v>
      </c>
      <c r="BF171" s="260">
        <f>IF(N171="snížená",J171,0)</f>
        <v>0</v>
      </c>
      <c r="BG171" s="260">
        <f>IF(N171="zákl. přenesená",J171,0)</f>
        <v>0</v>
      </c>
      <c r="BH171" s="260">
        <f>IF(N171="sníž. přenesená",J171,0)</f>
        <v>0</v>
      </c>
      <c r="BI171" s="260">
        <f>IF(N171="nulová",J171,0)</f>
        <v>0</v>
      </c>
      <c r="BJ171" s="18" t="s">
        <v>81</v>
      </c>
      <c r="BK171" s="260">
        <f>ROUND(I171*H171,2)</f>
        <v>0</v>
      </c>
      <c r="BL171" s="18" t="s">
        <v>304</v>
      </c>
      <c r="BM171" s="259" t="s">
        <v>1486</v>
      </c>
    </row>
    <row r="172" s="2" customFormat="1" ht="16.5" customHeight="1">
      <c r="A172" s="39"/>
      <c r="B172" s="40"/>
      <c r="C172" s="247" t="s">
        <v>338</v>
      </c>
      <c r="D172" s="247" t="s">
        <v>168</v>
      </c>
      <c r="E172" s="248" t="s">
        <v>1487</v>
      </c>
      <c r="F172" s="249" t="s">
        <v>1488</v>
      </c>
      <c r="G172" s="250" t="s">
        <v>249</v>
      </c>
      <c r="H172" s="251">
        <v>41.399999999999999</v>
      </c>
      <c r="I172" s="252"/>
      <c r="J172" s="253">
        <f>ROUND(I172*H172,2)</f>
        <v>0</v>
      </c>
      <c r="K172" s="254"/>
      <c r="L172" s="45"/>
      <c r="M172" s="255" t="s">
        <v>1</v>
      </c>
      <c r="N172" s="256" t="s">
        <v>42</v>
      </c>
      <c r="O172" s="92"/>
      <c r="P172" s="257">
        <f>O172*H172</f>
        <v>0</v>
      </c>
      <c r="Q172" s="257">
        <v>0</v>
      </c>
      <c r="R172" s="257">
        <f>Q172*H172</f>
        <v>0</v>
      </c>
      <c r="S172" s="257">
        <v>0</v>
      </c>
      <c r="T172" s="25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9" t="s">
        <v>304</v>
      </c>
      <c r="AT172" s="259" t="s">
        <v>168</v>
      </c>
      <c r="AU172" s="259" t="s">
        <v>85</v>
      </c>
      <c r="AY172" s="18" t="s">
        <v>166</v>
      </c>
      <c r="BE172" s="260">
        <f>IF(N172="základní",J172,0)</f>
        <v>0</v>
      </c>
      <c r="BF172" s="260">
        <f>IF(N172="snížená",J172,0)</f>
        <v>0</v>
      </c>
      <c r="BG172" s="260">
        <f>IF(N172="zákl. přenesená",J172,0)</f>
        <v>0</v>
      </c>
      <c r="BH172" s="260">
        <f>IF(N172="sníž. přenesená",J172,0)</f>
        <v>0</v>
      </c>
      <c r="BI172" s="260">
        <f>IF(N172="nulová",J172,0)</f>
        <v>0</v>
      </c>
      <c r="BJ172" s="18" t="s">
        <v>81</v>
      </c>
      <c r="BK172" s="260">
        <f>ROUND(I172*H172,2)</f>
        <v>0</v>
      </c>
      <c r="BL172" s="18" t="s">
        <v>304</v>
      </c>
      <c r="BM172" s="259" t="s">
        <v>1489</v>
      </c>
    </row>
    <row r="173" s="14" customFormat="1">
      <c r="A173" s="14"/>
      <c r="B173" s="272"/>
      <c r="C173" s="273"/>
      <c r="D173" s="263" t="s">
        <v>174</v>
      </c>
      <c r="E173" s="273"/>
      <c r="F173" s="275" t="s">
        <v>1439</v>
      </c>
      <c r="G173" s="273"/>
      <c r="H173" s="276">
        <v>41.399999999999999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82" t="s">
        <v>174</v>
      </c>
      <c r="AU173" s="282" t="s">
        <v>85</v>
      </c>
      <c r="AV173" s="14" t="s">
        <v>85</v>
      </c>
      <c r="AW173" s="14" t="s">
        <v>4</v>
      </c>
      <c r="AX173" s="14" t="s">
        <v>81</v>
      </c>
      <c r="AY173" s="282" t="s">
        <v>166</v>
      </c>
    </row>
    <row r="174" s="2" customFormat="1" ht="16.5" customHeight="1">
      <c r="A174" s="39"/>
      <c r="B174" s="40"/>
      <c r="C174" s="247" t="s">
        <v>342</v>
      </c>
      <c r="D174" s="247" t="s">
        <v>168</v>
      </c>
      <c r="E174" s="248" t="s">
        <v>1490</v>
      </c>
      <c r="F174" s="249" t="s">
        <v>1491</v>
      </c>
      <c r="G174" s="250" t="s">
        <v>249</v>
      </c>
      <c r="H174" s="251">
        <v>51.299999999999997</v>
      </c>
      <c r="I174" s="252"/>
      <c r="J174" s="253">
        <f>ROUND(I174*H174,2)</f>
        <v>0</v>
      </c>
      <c r="K174" s="254"/>
      <c r="L174" s="45"/>
      <c r="M174" s="255" t="s">
        <v>1</v>
      </c>
      <c r="N174" s="256" t="s">
        <v>42</v>
      </c>
      <c r="O174" s="92"/>
      <c r="P174" s="257">
        <f>O174*H174</f>
        <v>0</v>
      </c>
      <c r="Q174" s="257">
        <v>0</v>
      </c>
      <c r="R174" s="257">
        <f>Q174*H174</f>
        <v>0</v>
      </c>
      <c r="S174" s="257">
        <v>0</v>
      </c>
      <c r="T174" s="25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9" t="s">
        <v>304</v>
      </c>
      <c r="AT174" s="259" t="s">
        <v>168</v>
      </c>
      <c r="AU174" s="259" t="s">
        <v>85</v>
      </c>
      <c r="AY174" s="18" t="s">
        <v>166</v>
      </c>
      <c r="BE174" s="260">
        <f>IF(N174="základní",J174,0)</f>
        <v>0</v>
      </c>
      <c r="BF174" s="260">
        <f>IF(N174="snížená",J174,0)</f>
        <v>0</v>
      </c>
      <c r="BG174" s="260">
        <f>IF(N174="zákl. přenesená",J174,0)</f>
        <v>0</v>
      </c>
      <c r="BH174" s="260">
        <f>IF(N174="sníž. přenesená",J174,0)</f>
        <v>0</v>
      </c>
      <c r="BI174" s="260">
        <f>IF(N174="nulová",J174,0)</f>
        <v>0</v>
      </c>
      <c r="BJ174" s="18" t="s">
        <v>81</v>
      </c>
      <c r="BK174" s="260">
        <f>ROUND(I174*H174,2)</f>
        <v>0</v>
      </c>
      <c r="BL174" s="18" t="s">
        <v>304</v>
      </c>
      <c r="BM174" s="259" t="s">
        <v>1492</v>
      </c>
    </row>
    <row r="175" s="14" customFormat="1">
      <c r="A175" s="14"/>
      <c r="B175" s="272"/>
      <c r="C175" s="273"/>
      <c r="D175" s="263" t="s">
        <v>174</v>
      </c>
      <c r="E175" s="273"/>
      <c r="F175" s="275" t="s">
        <v>1443</v>
      </c>
      <c r="G175" s="273"/>
      <c r="H175" s="276">
        <v>51.299999999999997</v>
      </c>
      <c r="I175" s="277"/>
      <c r="J175" s="273"/>
      <c r="K175" s="273"/>
      <c r="L175" s="278"/>
      <c r="M175" s="279"/>
      <c r="N175" s="280"/>
      <c r="O175" s="280"/>
      <c r="P175" s="280"/>
      <c r="Q175" s="280"/>
      <c r="R175" s="280"/>
      <c r="S175" s="280"/>
      <c r="T175" s="28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82" t="s">
        <v>174</v>
      </c>
      <c r="AU175" s="282" t="s">
        <v>85</v>
      </c>
      <c r="AV175" s="14" t="s">
        <v>85</v>
      </c>
      <c r="AW175" s="14" t="s">
        <v>4</v>
      </c>
      <c r="AX175" s="14" t="s">
        <v>81</v>
      </c>
      <c r="AY175" s="282" t="s">
        <v>166</v>
      </c>
    </row>
    <row r="176" s="2" customFormat="1" ht="16.5" customHeight="1">
      <c r="A176" s="39"/>
      <c r="B176" s="40"/>
      <c r="C176" s="247" t="s">
        <v>348</v>
      </c>
      <c r="D176" s="247" t="s">
        <v>168</v>
      </c>
      <c r="E176" s="248" t="s">
        <v>1493</v>
      </c>
      <c r="F176" s="249" t="s">
        <v>1494</v>
      </c>
      <c r="G176" s="250" t="s">
        <v>249</v>
      </c>
      <c r="H176" s="251">
        <v>15.6</v>
      </c>
      <c r="I176" s="252"/>
      <c r="J176" s="253">
        <f>ROUND(I176*H176,2)</f>
        <v>0</v>
      </c>
      <c r="K176" s="254"/>
      <c r="L176" s="45"/>
      <c r="M176" s="255" t="s">
        <v>1</v>
      </c>
      <c r="N176" s="256" t="s">
        <v>42</v>
      </c>
      <c r="O176" s="92"/>
      <c r="P176" s="257">
        <f>O176*H176</f>
        <v>0</v>
      </c>
      <c r="Q176" s="257">
        <v>0</v>
      </c>
      <c r="R176" s="257">
        <f>Q176*H176</f>
        <v>0</v>
      </c>
      <c r="S176" s="257">
        <v>0</v>
      </c>
      <c r="T176" s="25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9" t="s">
        <v>304</v>
      </c>
      <c r="AT176" s="259" t="s">
        <v>168</v>
      </c>
      <c r="AU176" s="259" t="s">
        <v>85</v>
      </c>
      <c r="AY176" s="18" t="s">
        <v>166</v>
      </c>
      <c r="BE176" s="260">
        <f>IF(N176="základní",J176,0)</f>
        <v>0</v>
      </c>
      <c r="BF176" s="260">
        <f>IF(N176="snížená",J176,0)</f>
        <v>0</v>
      </c>
      <c r="BG176" s="260">
        <f>IF(N176="zákl. přenesená",J176,0)</f>
        <v>0</v>
      </c>
      <c r="BH176" s="260">
        <f>IF(N176="sníž. přenesená",J176,0)</f>
        <v>0</v>
      </c>
      <c r="BI176" s="260">
        <f>IF(N176="nulová",J176,0)</f>
        <v>0</v>
      </c>
      <c r="BJ176" s="18" t="s">
        <v>81</v>
      </c>
      <c r="BK176" s="260">
        <f>ROUND(I176*H176,2)</f>
        <v>0</v>
      </c>
      <c r="BL176" s="18" t="s">
        <v>304</v>
      </c>
      <c r="BM176" s="259" t="s">
        <v>1495</v>
      </c>
    </row>
    <row r="177" s="14" customFormat="1">
      <c r="A177" s="14"/>
      <c r="B177" s="272"/>
      <c r="C177" s="273"/>
      <c r="D177" s="263" t="s">
        <v>174</v>
      </c>
      <c r="E177" s="273"/>
      <c r="F177" s="275" t="s">
        <v>1447</v>
      </c>
      <c r="G177" s="273"/>
      <c r="H177" s="276">
        <v>15.6</v>
      </c>
      <c r="I177" s="277"/>
      <c r="J177" s="273"/>
      <c r="K177" s="273"/>
      <c r="L177" s="278"/>
      <c r="M177" s="279"/>
      <c r="N177" s="280"/>
      <c r="O177" s="280"/>
      <c r="P177" s="280"/>
      <c r="Q177" s="280"/>
      <c r="R177" s="280"/>
      <c r="S177" s="280"/>
      <c r="T177" s="28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82" t="s">
        <v>174</v>
      </c>
      <c r="AU177" s="282" t="s">
        <v>85</v>
      </c>
      <c r="AV177" s="14" t="s">
        <v>85</v>
      </c>
      <c r="AW177" s="14" t="s">
        <v>4</v>
      </c>
      <c r="AX177" s="14" t="s">
        <v>81</v>
      </c>
      <c r="AY177" s="282" t="s">
        <v>166</v>
      </c>
    </row>
    <row r="178" s="2" customFormat="1" ht="16.5" customHeight="1">
      <c r="A178" s="39"/>
      <c r="B178" s="40"/>
      <c r="C178" s="247" t="s">
        <v>354</v>
      </c>
      <c r="D178" s="247" t="s">
        <v>168</v>
      </c>
      <c r="E178" s="248" t="s">
        <v>1496</v>
      </c>
      <c r="F178" s="249" t="s">
        <v>1497</v>
      </c>
      <c r="G178" s="250" t="s">
        <v>249</v>
      </c>
      <c r="H178" s="251">
        <v>14.1</v>
      </c>
      <c r="I178" s="252"/>
      <c r="J178" s="253">
        <f>ROUND(I178*H178,2)</f>
        <v>0</v>
      </c>
      <c r="K178" s="254"/>
      <c r="L178" s="45"/>
      <c r="M178" s="255" t="s">
        <v>1</v>
      </c>
      <c r="N178" s="256" t="s">
        <v>42</v>
      </c>
      <c r="O178" s="92"/>
      <c r="P178" s="257">
        <f>O178*H178</f>
        <v>0</v>
      </c>
      <c r="Q178" s="257">
        <v>0</v>
      </c>
      <c r="R178" s="257">
        <f>Q178*H178</f>
        <v>0</v>
      </c>
      <c r="S178" s="257">
        <v>0</v>
      </c>
      <c r="T178" s="25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9" t="s">
        <v>304</v>
      </c>
      <c r="AT178" s="259" t="s">
        <v>168</v>
      </c>
      <c r="AU178" s="259" t="s">
        <v>85</v>
      </c>
      <c r="AY178" s="18" t="s">
        <v>166</v>
      </c>
      <c r="BE178" s="260">
        <f>IF(N178="základní",J178,0)</f>
        <v>0</v>
      </c>
      <c r="BF178" s="260">
        <f>IF(N178="snížená",J178,0)</f>
        <v>0</v>
      </c>
      <c r="BG178" s="260">
        <f>IF(N178="zákl. přenesená",J178,0)</f>
        <v>0</v>
      </c>
      <c r="BH178" s="260">
        <f>IF(N178="sníž. přenesená",J178,0)</f>
        <v>0</v>
      </c>
      <c r="BI178" s="260">
        <f>IF(N178="nulová",J178,0)</f>
        <v>0</v>
      </c>
      <c r="BJ178" s="18" t="s">
        <v>81</v>
      </c>
      <c r="BK178" s="260">
        <f>ROUND(I178*H178,2)</f>
        <v>0</v>
      </c>
      <c r="BL178" s="18" t="s">
        <v>304</v>
      </c>
      <c r="BM178" s="259" t="s">
        <v>1498</v>
      </c>
    </row>
    <row r="179" s="14" customFormat="1">
      <c r="A179" s="14"/>
      <c r="B179" s="272"/>
      <c r="C179" s="273"/>
      <c r="D179" s="263" t="s">
        <v>174</v>
      </c>
      <c r="E179" s="273"/>
      <c r="F179" s="275" t="s">
        <v>1451</v>
      </c>
      <c r="G179" s="273"/>
      <c r="H179" s="276">
        <v>14.1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2" t="s">
        <v>174</v>
      </c>
      <c r="AU179" s="282" t="s">
        <v>85</v>
      </c>
      <c r="AV179" s="14" t="s">
        <v>85</v>
      </c>
      <c r="AW179" s="14" t="s">
        <v>4</v>
      </c>
      <c r="AX179" s="14" t="s">
        <v>81</v>
      </c>
      <c r="AY179" s="282" t="s">
        <v>166</v>
      </c>
    </row>
    <row r="180" s="2" customFormat="1" ht="16.5" customHeight="1">
      <c r="A180" s="39"/>
      <c r="B180" s="40"/>
      <c r="C180" s="247" t="s">
        <v>361</v>
      </c>
      <c r="D180" s="247" t="s">
        <v>168</v>
      </c>
      <c r="E180" s="248" t="s">
        <v>1499</v>
      </c>
      <c r="F180" s="249" t="s">
        <v>1500</v>
      </c>
      <c r="G180" s="250" t="s">
        <v>249</v>
      </c>
      <c r="H180" s="251">
        <v>8.0999999999999996</v>
      </c>
      <c r="I180" s="252"/>
      <c r="J180" s="253">
        <f>ROUND(I180*H180,2)</f>
        <v>0</v>
      </c>
      <c r="K180" s="254"/>
      <c r="L180" s="45"/>
      <c r="M180" s="255" t="s">
        <v>1</v>
      </c>
      <c r="N180" s="256" t="s">
        <v>42</v>
      </c>
      <c r="O180" s="92"/>
      <c r="P180" s="257">
        <f>O180*H180</f>
        <v>0</v>
      </c>
      <c r="Q180" s="257">
        <v>0</v>
      </c>
      <c r="R180" s="257">
        <f>Q180*H180</f>
        <v>0</v>
      </c>
      <c r="S180" s="257">
        <v>0</v>
      </c>
      <c r="T180" s="25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9" t="s">
        <v>304</v>
      </c>
      <c r="AT180" s="259" t="s">
        <v>168</v>
      </c>
      <c r="AU180" s="259" t="s">
        <v>85</v>
      </c>
      <c r="AY180" s="18" t="s">
        <v>166</v>
      </c>
      <c r="BE180" s="260">
        <f>IF(N180="základní",J180,0)</f>
        <v>0</v>
      </c>
      <c r="BF180" s="260">
        <f>IF(N180="snížená",J180,0)</f>
        <v>0</v>
      </c>
      <c r="BG180" s="260">
        <f>IF(N180="zákl. přenesená",J180,0)</f>
        <v>0</v>
      </c>
      <c r="BH180" s="260">
        <f>IF(N180="sníž. přenesená",J180,0)</f>
        <v>0</v>
      </c>
      <c r="BI180" s="260">
        <f>IF(N180="nulová",J180,0)</f>
        <v>0</v>
      </c>
      <c r="BJ180" s="18" t="s">
        <v>81</v>
      </c>
      <c r="BK180" s="260">
        <f>ROUND(I180*H180,2)</f>
        <v>0</v>
      </c>
      <c r="BL180" s="18" t="s">
        <v>304</v>
      </c>
      <c r="BM180" s="259" t="s">
        <v>1501</v>
      </c>
    </row>
    <row r="181" s="14" customFormat="1">
      <c r="A181" s="14"/>
      <c r="B181" s="272"/>
      <c r="C181" s="273"/>
      <c r="D181" s="263" t="s">
        <v>174</v>
      </c>
      <c r="E181" s="273"/>
      <c r="F181" s="275" t="s">
        <v>1455</v>
      </c>
      <c r="G181" s="273"/>
      <c r="H181" s="276">
        <v>8.0999999999999996</v>
      </c>
      <c r="I181" s="277"/>
      <c r="J181" s="273"/>
      <c r="K181" s="273"/>
      <c r="L181" s="278"/>
      <c r="M181" s="279"/>
      <c r="N181" s="280"/>
      <c r="O181" s="280"/>
      <c r="P181" s="280"/>
      <c r="Q181" s="280"/>
      <c r="R181" s="280"/>
      <c r="S181" s="280"/>
      <c r="T181" s="28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2" t="s">
        <v>174</v>
      </c>
      <c r="AU181" s="282" t="s">
        <v>85</v>
      </c>
      <c r="AV181" s="14" t="s">
        <v>85</v>
      </c>
      <c r="AW181" s="14" t="s">
        <v>4</v>
      </c>
      <c r="AX181" s="14" t="s">
        <v>81</v>
      </c>
      <c r="AY181" s="282" t="s">
        <v>166</v>
      </c>
    </row>
    <row r="182" s="2" customFormat="1" ht="16.5" customHeight="1">
      <c r="A182" s="39"/>
      <c r="B182" s="40"/>
      <c r="C182" s="247" t="s">
        <v>382</v>
      </c>
      <c r="D182" s="247" t="s">
        <v>168</v>
      </c>
      <c r="E182" s="248" t="s">
        <v>1502</v>
      </c>
      <c r="F182" s="249" t="s">
        <v>1503</v>
      </c>
      <c r="G182" s="250" t="s">
        <v>249</v>
      </c>
      <c r="H182" s="251">
        <v>130.80000000000001</v>
      </c>
      <c r="I182" s="252"/>
      <c r="J182" s="253">
        <f>ROUND(I182*H182,2)</f>
        <v>0</v>
      </c>
      <c r="K182" s="254"/>
      <c r="L182" s="45"/>
      <c r="M182" s="255" t="s">
        <v>1</v>
      </c>
      <c r="N182" s="256" t="s">
        <v>42</v>
      </c>
      <c r="O182" s="92"/>
      <c r="P182" s="257">
        <f>O182*H182</f>
        <v>0</v>
      </c>
      <c r="Q182" s="257">
        <v>0</v>
      </c>
      <c r="R182" s="257">
        <f>Q182*H182</f>
        <v>0</v>
      </c>
      <c r="S182" s="257">
        <v>0</v>
      </c>
      <c r="T182" s="25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9" t="s">
        <v>304</v>
      </c>
      <c r="AT182" s="259" t="s">
        <v>168</v>
      </c>
      <c r="AU182" s="259" t="s">
        <v>85</v>
      </c>
      <c r="AY182" s="18" t="s">
        <v>166</v>
      </c>
      <c r="BE182" s="260">
        <f>IF(N182="základní",J182,0)</f>
        <v>0</v>
      </c>
      <c r="BF182" s="260">
        <f>IF(N182="snížená",J182,0)</f>
        <v>0</v>
      </c>
      <c r="BG182" s="260">
        <f>IF(N182="zákl. přenesená",J182,0)</f>
        <v>0</v>
      </c>
      <c r="BH182" s="260">
        <f>IF(N182="sníž. přenesená",J182,0)</f>
        <v>0</v>
      </c>
      <c r="BI182" s="260">
        <f>IF(N182="nulová",J182,0)</f>
        <v>0</v>
      </c>
      <c r="BJ182" s="18" t="s">
        <v>81</v>
      </c>
      <c r="BK182" s="260">
        <f>ROUND(I182*H182,2)</f>
        <v>0</v>
      </c>
      <c r="BL182" s="18" t="s">
        <v>304</v>
      </c>
      <c r="BM182" s="259" t="s">
        <v>1504</v>
      </c>
    </row>
    <row r="183" s="14" customFormat="1">
      <c r="A183" s="14"/>
      <c r="B183" s="272"/>
      <c r="C183" s="273"/>
      <c r="D183" s="263" t="s">
        <v>174</v>
      </c>
      <c r="E183" s="273"/>
      <c r="F183" s="275" t="s">
        <v>1505</v>
      </c>
      <c r="G183" s="273"/>
      <c r="H183" s="276">
        <v>130.80000000000001</v>
      </c>
      <c r="I183" s="277"/>
      <c r="J183" s="273"/>
      <c r="K183" s="273"/>
      <c r="L183" s="278"/>
      <c r="M183" s="279"/>
      <c r="N183" s="280"/>
      <c r="O183" s="280"/>
      <c r="P183" s="280"/>
      <c r="Q183" s="280"/>
      <c r="R183" s="280"/>
      <c r="S183" s="280"/>
      <c r="T183" s="28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82" t="s">
        <v>174</v>
      </c>
      <c r="AU183" s="282" t="s">
        <v>85</v>
      </c>
      <c r="AV183" s="14" t="s">
        <v>85</v>
      </c>
      <c r="AW183" s="14" t="s">
        <v>4</v>
      </c>
      <c r="AX183" s="14" t="s">
        <v>81</v>
      </c>
      <c r="AY183" s="282" t="s">
        <v>166</v>
      </c>
    </row>
    <row r="184" s="2" customFormat="1" ht="16.5" customHeight="1">
      <c r="A184" s="39"/>
      <c r="B184" s="40"/>
      <c r="C184" s="247" t="s">
        <v>388</v>
      </c>
      <c r="D184" s="247" t="s">
        <v>168</v>
      </c>
      <c r="E184" s="248" t="s">
        <v>1506</v>
      </c>
      <c r="F184" s="249" t="s">
        <v>1507</v>
      </c>
      <c r="G184" s="250" t="s">
        <v>1458</v>
      </c>
      <c r="H184" s="251">
        <v>0.035999999999999997</v>
      </c>
      <c r="I184" s="252"/>
      <c r="J184" s="253">
        <f>ROUND(I184*H184,2)</f>
        <v>0</v>
      </c>
      <c r="K184" s="254"/>
      <c r="L184" s="45"/>
      <c r="M184" s="255" t="s">
        <v>1</v>
      </c>
      <c r="N184" s="256" t="s">
        <v>42</v>
      </c>
      <c r="O184" s="92"/>
      <c r="P184" s="257">
        <f>O184*H184</f>
        <v>0</v>
      </c>
      <c r="Q184" s="257">
        <v>0</v>
      </c>
      <c r="R184" s="257">
        <f>Q184*H184</f>
        <v>0</v>
      </c>
      <c r="S184" s="257">
        <v>0</v>
      </c>
      <c r="T184" s="25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9" t="s">
        <v>304</v>
      </c>
      <c r="AT184" s="259" t="s">
        <v>168</v>
      </c>
      <c r="AU184" s="259" t="s">
        <v>85</v>
      </c>
      <c r="AY184" s="18" t="s">
        <v>166</v>
      </c>
      <c r="BE184" s="260">
        <f>IF(N184="základní",J184,0)</f>
        <v>0</v>
      </c>
      <c r="BF184" s="260">
        <f>IF(N184="snížená",J184,0)</f>
        <v>0</v>
      </c>
      <c r="BG184" s="260">
        <f>IF(N184="zákl. přenesená",J184,0)</f>
        <v>0</v>
      </c>
      <c r="BH184" s="260">
        <f>IF(N184="sníž. přenesená",J184,0)</f>
        <v>0</v>
      </c>
      <c r="BI184" s="260">
        <f>IF(N184="nulová",J184,0)</f>
        <v>0</v>
      </c>
      <c r="BJ184" s="18" t="s">
        <v>81</v>
      </c>
      <c r="BK184" s="260">
        <f>ROUND(I184*H184,2)</f>
        <v>0</v>
      </c>
      <c r="BL184" s="18" t="s">
        <v>304</v>
      </c>
      <c r="BM184" s="259" t="s">
        <v>1508</v>
      </c>
    </row>
    <row r="185" s="12" customFormat="1" ht="22.8" customHeight="1">
      <c r="A185" s="12"/>
      <c r="B185" s="231"/>
      <c r="C185" s="232"/>
      <c r="D185" s="233" t="s">
        <v>76</v>
      </c>
      <c r="E185" s="245" t="s">
        <v>1509</v>
      </c>
      <c r="F185" s="245" t="s">
        <v>1510</v>
      </c>
      <c r="G185" s="232"/>
      <c r="H185" s="232"/>
      <c r="I185" s="235"/>
      <c r="J185" s="246">
        <f>BK185</f>
        <v>0</v>
      </c>
      <c r="K185" s="232"/>
      <c r="L185" s="237"/>
      <c r="M185" s="238"/>
      <c r="N185" s="239"/>
      <c r="O185" s="239"/>
      <c r="P185" s="240">
        <f>SUM(P186:P197)</f>
        <v>0</v>
      </c>
      <c r="Q185" s="239"/>
      <c r="R185" s="240">
        <f>SUM(R186:R197)</f>
        <v>0</v>
      </c>
      <c r="S185" s="239"/>
      <c r="T185" s="241">
        <f>SUM(T186:T197)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42" t="s">
        <v>85</v>
      </c>
      <c r="AT185" s="243" t="s">
        <v>76</v>
      </c>
      <c r="AU185" s="243" t="s">
        <v>81</v>
      </c>
      <c r="AY185" s="242" t="s">
        <v>166</v>
      </c>
      <c r="BK185" s="244">
        <f>SUM(BK186:BK197)</f>
        <v>0</v>
      </c>
    </row>
    <row r="186" s="2" customFormat="1" ht="16.5" customHeight="1">
      <c r="A186" s="39"/>
      <c r="B186" s="40"/>
      <c r="C186" s="247" t="s">
        <v>409</v>
      </c>
      <c r="D186" s="247" t="s">
        <v>168</v>
      </c>
      <c r="E186" s="248" t="s">
        <v>1511</v>
      </c>
      <c r="F186" s="249" t="s">
        <v>1512</v>
      </c>
      <c r="G186" s="250" t="s">
        <v>1467</v>
      </c>
      <c r="H186" s="251">
        <v>7</v>
      </c>
      <c r="I186" s="252"/>
      <c r="J186" s="253">
        <f>ROUND(I186*H186,2)</f>
        <v>0</v>
      </c>
      <c r="K186" s="254"/>
      <c r="L186" s="45"/>
      <c r="M186" s="255" t="s">
        <v>1</v>
      </c>
      <c r="N186" s="256" t="s">
        <v>42</v>
      </c>
      <c r="O186" s="92"/>
      <c r="P186" s="257">
        <f>O186*H186</f>
        <v>0</v>
      </c>
      <c r="Q186" s="257">
        <v>0</v>
      </c>
      <c r="R186" s="257">
        <f>Q186*H186</f>
        <v>0</v>
      </c>
      <c r="S186" s="257">
        <v>0</v>
      </c>
      <c r="T186" s="25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9" t="s">
        <v>304</v>
      </c>
      <c r="AT186" s="259" t="s">
        <v>168</v>
      </c>
      <c r="AU186" s="259" t="s">
        <v>85</v>
      </c>
      <c r="AY186" s="18" t="s">
        <v>166</v>
      </c>
      <c r="BE186" s="260">
        <f>IF(N186="základní",J186,0)</f>
        <v>0</v>
      </c>
      <c r="BF186" s="260">
        <f>IF(N186="snížená",J186,0)</f>
        <v>0</v>
      </c>
      <c r="BG186" s="260">
        <f>IF(N186="zákl. přenesená",J186,0)</f>
        <v>0</v>
      </c>
      <c r="BH186" s="260">
        <f>IF(N186="sníž. přenesená",J186,0)</f>
        <v>0</v>
      </c>
      <c r="BI186" s="260">
        <f>IF(N186="nulová",J186,0)</f>
        <v>0</v>
      </c>
      <c r="BJ186" s="18" t="s">
        <v>81</v>
      </c>
      <c r="BK186" s="260">
        <f>ROUND(I186*H186,2)</f>
        <v>0</v>
      </c>
      <c r="BL186" s="18" t="s">
        <v>304</v>
      </c>
      <c r="BM186" s="259" t="s">
        <v>1513</v>
      </c>
    </row>
    <row r="187" s="2" customFormat="1" ht="16.5" customHeight="1">
      <c r="A187" s="39"/>
      <c r="B187" s="40"/>
      <c r="C187" s="247" t="s">
        <v>399</v>
      </c>
      <c r="D187" s="247" t="s">
        <v>168</v>
      </c>
      <c r="E187" s="248" t="s">
        <v>1514</v>
      </c>
      <c r="F187" s="249" t="s">
        <v>1515</v>
      </c>
      <c r="G187" s="250" t="s">
        <v>1467</v>
      </c>
      <c r="H187" s="251">
        <v>4</v>
      </c>
      <c r="I187" s="252"/>
      <c r="J187" s="253">
        <f>ROUND(I187*H187,2)</f>
        <v>0</v>
      </c>
      <c r="K187" s="254"/>
      <c r="L187" s="45"/>
      <c r="M187" s="255" t="s">
        <v>1</v>
      </c>
      <c r="N187" s="256" t="s">
        <v>42</v>
      </c>
      <c r="O187" s="92"/>
      <c r="P187" s="257">
        <f>O187*H187</f>
        <v>0</v>
      </c>
      <c r="Q187" s="257">
        <v>0</v>
      </c>
      <c r="R187" s="257">
        <f>Q187*H187</f>
        <v>0</v>
      </c>
      <c r="S187" s="257">
        <v>0</v>
      </c>
      <c r="T187" s="25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9" t="s">
        <v>304</v>
      </c>
      <c r="AT187" s="259" t="s">
        <v>168</v>
      </c>
      <c r="AU187" s="259" t="s">
        <v>85</v>
      </c>
      <c r="AY187" s="18" t="s">
        <v>166</v>
      </c>
      <c r="BE187" s="260">
        <f>IF(N187="základní",J187,0)</f>
        <v>0</v>
      </c>
      <c r="BF187" s="260">
        <f>IF(N187="snížená",J187,0)</f>
        <v>0</v>
      </c>
      <c r="BG187" s="260">
        <f>IF(N187="zákl. přenesená",J187,0)</f>
        <v>0</v>
      </c>
      <c r="BH187" s="260">
        <f>IF(N187="sníž. přenesená",J187,0)</f>
        <v>0</v>
      </c>
      <c r="BI187" s="260">
        <f>IF(N187="nulová",J187,0)</f>
        <v>0</v>
      </c>
      <c r="BJ187" s="18" t="s">
        <v>81</v>
      </c>
      <c r="BK187" s="260">
        <f>ROUND(I187*H187,2)</f>
        <v>0</v>
      </c>
      <c r="BL187" s="18" t="s">
        <v>304</v>
      </c>
      <c r="BM187" s="259" t="s">
        <v>1516</v>
      </c>
    </row>
    <row r="188" s="2" customFormat="1" ht="16.5" customHeight="1">
      <c r="A188" s="39"/>
      <c r="B188" s="40"/>
      <c r="C188" s="247" t="s">
        <v>404</v>
      </c>
      <c r="D188" s="247" t="s">
        <v>168</v>
      </c>
      <c r="E188" s="248" t="s">
        <v>1517</v>
      </c>
      <c r="F188" s="249" t="s">
        <v>1518</v>
      </c>
      <c r="G188" s="250" t="s">
        <v>1467</v>
      </c>
      <c r="H188" s="251">
        <v>2</v>
      </c>
      <c r="I188" s="252"/>
      <c r="J188" s="253">
        <f>ROUND(I188*H188,2)</f>
        <v>0</v>
      </c>
      <c r="K188" s="254"/>
      <c r="L188" s="45"/>
      <c r="M188" s="255" t="s">
        <v>1</v>
      </c>
      <c r="N188" s="256" t="s">
        <v>42</v>
      </c>
      <c r="O188" s="92"/>
      <c r="P188" s="257">
        <f>O188*H188</f>
        <v>0</v>
      </c>
      <c r="Q188" s="257">
        <v>0</v>
      </c>
      <c r="R188" s="257">
        <f>Q188*H188</f>
        <v>0</v>
      </c>
      <c r="S188" s="257">
        <v>0</v>
      </c>
      <c r="T188" s="25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9" t="s">
        <v>304</v>
      </c>
      <c r="AT188" s="259" t="s">
        <v>168</v>
      </c>
      <c r="AU188" s="259" t="s">
        <v>85</v>
      </c>
      <c r="AY188" s="18" t="s">
        <v>166</v>
      </c>
      <c r="BE188" s="260">
        <f>IF(N188="základní",J188,0)</f>
        <v>0</v>
      </c>
      <c r="BF188" s="260">
        <f>IF(N188="snížená",J188,0)</f>
        <v>0</v>
      </c>
      <c r="BG188" s="260">
        <f>IF(N188="zákl. přenesená",J188,0)</f>
        <v>0</v>
      </c>
      <c r="BH188" s="260">
        <f>IF(N188="sníž. přenesená",J188,0)</f>
        <v>0</v>
      </c>
      <c r="BI188" s="260">
        <f>IF(N188="nulová",J188,0)</f>
        <v>0</v>
      </c>
      <c r="BJ188" s="18" t="s">
        <v>81</v>
      </c>
      <c r="BK188" s="260">
        <f>ROUND(I188*H188,2)</f>
        <v>0</v>
      </c>
      <c r="BL188" s="18" t="s">
        <v>304</v>
      </c>
      <c r="BM188" s="259" t="s">
        <v>1519</v>
      </c>
    </row>
    <row r="189" s="2" customFormat="1" ht="16.5" customHeight="1">
      <c r="A189" s="39"/>
      <c r="B189" s="40"/>
      <c r="C189" s="247" t="s">
        <v>446</v>
      </c>
      <c r="D189" s="247" t="s">
        <v>168</v>
      </c>
      <c r="E189" s="248" t="s">
        <v>1520</v>
      </c>
      <c r="F189" s="249" t="s">
        <v>1521</v>
      </c>
      <c r="G189" s="250" t="s">
        <v>1467</v>
      </c>
      <c r="H189" s="251">
        <v>3</v>
      </c>
      <c r="I189" s="252"/>
      <c r="J189" s="253">
        <f>ROUND(I189*H189,2)</f>
        <v>0</v>
      </c>
      <c r="K189" s="254"/>
      <c r="L189" s="45"/>
      <c r="M189" s="255" t="s">
        <v>1</v>
      </c>
      <c r="N189" s="256" t="s">
        <v>42</v>
      </c>
      <c r="O189" s="92"/>
      <c r="P189" s="257">
        <f>O189*H189</f>
        <v>0</v>
      </c>
      <c r="Q189" s="257">
        <v>0</v>
      </c>
      <c r="R189" s="257">
        <f>Q189*H189</f>
        <v>0</v>
      </c>
      <c r="S189" s="257">
        <v>0</v>
      </c>
      <c r="T189" s="25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9" t="s">
        <v>304</v>
      </c>
      <c r="AT189" s="259" t="s">
        <v>168</v>
      </c>
      <c r="AU189" s="259" t="s">
        <v>85</v>
      </c>
      <c r="AY189" s="18" t="s">
        <v>166</v>
      </c>
      <c r="BE189" s="260">
        <f>IF(N189="základní",J189,0)</f>
        <v>0</v>
      </c>
      <c r="BF189" s="260">
        <f>IF(N189="snížená",J189,0)</f>
        <v>0</v>
      </c>
      <c r="BG189" s="260">
        <f>IF(N189="zákl. přenesená",J189,0)</f>
        <v>0</v>
      </c>
      <c r="BH189" s="260">
        <f>IF(N189="sníž. přenesená",J189,0)</f>
        <v>0</v>
      </c>
      <c r="BI189" s="260">
        <f>IF(N189="nulová",J189,0)</f>
        <v>0</v>
      </c>
      <c r="BJ189" s="18" t="s">
        <v>81</v>
      </c>
      <c r="BK189" s="260">
        <f>ROUND(I189*H189,2)</f>
        <v>0</v>
      </c>
      <c r="BL189" s="18" t="s">
        <v>304</v>
      </c>
      <c r="BM189" s="259" t="s">
        <v>1522</v>
      </c>
    </row>
    <row r="190" s="2" customFormat="1" ht="16.5" customHeight="1">
      <c r="A190" s="39"/>
      <c r="B190" s="40"/>
      <c r="C190" s="247" t="s">
        <v>393</v>
      </c>
      <c r="D190" s="247" t="s">
        <v>168</v>
      </c>
      <c r="E190" s="248" t="s">
        <v>1523</v>
      </c>
      <c r="F190" s="249" t="s">
        <v>1524</v>
      </c>
      <c r="G190" s="250" t="s">
        <v>1467</v>
      </c>
      <c r="H190" s="251">
        <v>2</v>
      </c>
      <c r="I190" s="252"/>
      <c r="J190" s="253">
        <f>ROUND(I190*H190,2)</f>
        <v>0</v>
      </c>
      <c r="K190" s="254"/>
      <c r="L190" s="45"/>
      <c r="M190" s="255" t="s">
        <v>1</v>
      </c>
      <c r="N190" s="256" t="s">
        <v>42</v>
      </c>
      <c r="O190" s="92"/>
      <c r="P190" s="257">
        <f>O190*H190</f>
        <v>0</v>
      </c>
      <c r="Q190" s="257">
        <v>0</v>
      </c>
      <c r="R190" s="257">
        <f>Q190*H190</f>
        <v>0</v>
      </c>
      <c r="S190" s="257">
        <v>0</v>
      </c>
      <c r="T190" s="25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9" t="s">
        <v>304</v>
      </c>
      <c r="AT190" s="259" t="s">
        <v>168</v>
      </c>
      <c r="AU190" s="259" t="s">
        <v>85</v>
      </c>
      <c r="AY190" s="18" t="s">
        <v>166</v>
      </c>
      <c r="BE190" s="260">
        <f>IF(N190="základní",J190,0)</f>
        <v>0</v>
      </c>
      <c r="BF190" s="260">
        <f>IF(N190="snížená",J190,0)</f>
        <v>0</v>
      </c>
      <c r="BG190" s="260">
        <f>IF(N190="zákl. přenesená",J190,0)</f>
        <v>0</v>
      </c>
      <c r="BH190" s="260">
        <f>IF(N190="sníž. přenesená",J190,0)</f>
        <v>0</v>
      </c>
      <c r="BI190" s="260">
        <f>IF(N190="nulová",J190,0)</f>
        <v>0</v>
      </c>
      <c r="BJ190" s="18" t="s">
        <v>81</v>
      </c>
      <c r="BK190" s="260">
        <f>ROUND(I190*H190,2)</f>
        <v>0</v>
      </c>
      <c r="BL190" s="18" t="s">
        <v>304</v>
      </c>
      <c r="BM190" s="259" t="s">
        <v>1525</v>
      </c>
    </row>
    <row r="191" s="2" customFormat="1" ht="16.5" customHeight="1">
      <c r="A191" s="39"/>
      <c r="B191" s="40"/>
      <c r="C191" s="247" t="s">
        <v>467</v>
      </c>
      <c r="D191" s="247" t="s">
        <v>168</v>
      </c>
      <c r="E191" s="248" t="s">
        <v>1526</v>
      </c>
      <c r="F191" s="249" t="s">
        <v>1527</v>
      </c>
      <c r="G191" s="250" t="s">
        <v>1467</v>
      </c>
      <c r="H191" s="251">
        <v>12</v>
      </c>
      <c r="I191" s="252"/>
      <c r="J191" s="253">
        <f>ROUND(I191*H191,2)</f>
        <v>0</v>
      </c>
      <c r="K191" s="254"/>
      <c r="L191" s="45"/>
      <c r="M191" s="255" t="s">
        <v>1</v>
      </c>
      <c r="N191" s="256" t="s">
        <v>42</v>
      </c>
      <c r="O191" s="92"/>
      <c r="P191" s="257">
        <f>O191*H191</f>
        <v>0</v>
      </c>
      <c r="Q191" s="257">
        <v>0</v>
      </c>
      <c r="R191" s="257">
        <f>Q191*H191</f>
        <v>0</v>
      </c>
      <c r="S191" s="257">
        <v>0</v>
      </c>
      <c r="T191" s="25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9" t="s">
        <v>304</v>
      </c>
      <c r="AT191" s="259" t="s">
        <v>168</v>
      </c>
      <c r="AU191" s="259" t="s">
        <v>85</v>
      </c>
      <c r="AY191" s="18" t="s">
        <v>166</v>
      </c>
      <c r="BE191" s="260">
        <f>IF(N191="základní",J191,0)</f>
        <v>0</v>
      </c>
      <c r="BF191" s="260">
        <f>IF(N191="snížená",J191,0)</f>
        <v>0</v>
      </c>
      <c r="BG191" s="260">
        <f>IF(N191="zákl. přenesená",J191,0)</f>
        <v>0</v>
      </c>
      <c r="BH191" s="260">
        <f>IF(N191="sníž. přenesená",J191,0)</f>
        <v>0</v>
      </c>
      <c r="BI191" s="260">
        <f>IF(N191="nulová",J191,0)</f>
        <v>0</v>
      </c>
      <c r="BJ191" s="18" t="s">
        <v>81</v>
      </c>
      <c r="BK191" s="260">
        <f>ROUND(I191*H191,2)</f>
        <v>0</v>
      </c>
      <c r="BL191" s="18" t="s">
        <v>304</v>
      </c>
      <c r="BM191" s="259" t="s">
        <v>1528</v>
      </c>
    </row>
    <row r="192" s="2" customFormat="1" ht="21.75" customHeight="1">
      <c r="A192" s="39"/>
      <c r="B192" s="40"/>
      <c r="C192" s="247" t="s">
        <v>461</v>
      </c>
      <c r="D192" s="247" t="s">
        <v>168</v>
      </c>
      <c r="E192" s="248" t="s">
        <v>1529</v>
      </c>
      <c r="F192" s="249" t="s">
        <v>1530</v>
      </c>
      <c r="G192" s="250" t="s">
        <v>1467</v>
      </c>
      <c r="H192" s="251">
        <v>12</v>
      </c>
      <c r="I192" s="252"/>
      <c r="J192" s="253">
        <f>ROUND(I192*H192,2)</f>
        <v>0</v>
      </c>
      <c r="K192" s="254"/>
      <c r="L192" s="45"/>
      <c r="M192" s="255" t="s">
        <v>1</v>
      </c>
      <c r="N192" s="256" t="s">
        <v>42</v>
      </c>
      <c r="O192" s="92"/>
      <c r="P192" s="257">
        <f>O192*H192</f>
        <v>0</v>
      </c>
      <c r="Q192" s="257">
        <v>0</v>
      </c>
      <c r="R192" s="257">
        <f>Q192*H192</f>
        <v>0</v>
      </c>
      <c r="S192" s="257">
        <v>0</v>
      </c>
      <c r="T192" s="25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9" t="s">
        <v>304</v>
      </c>
      <c r="AT192" s="259" t="s">
        <v>168</v>
      </c>
      <c r="AU192" s="259" t="s">
        <v>85</v>
      </c>
      <c r="AY192" s="18" t="s">
        <v>166</v>
      </c>
      <c r="BE192" s="260">
        <f>IF(N192="základní",J192,0)</f>
        <v>0</v>
      </c>
      <c r="BF192" s="260">
        <f>IF(N192="snížená",J192,0)</f>
        <v>0</v>
      </c>
      <c r="BG192" s="260">
        <f>IF(N192="zákl. přenesená",J192,0)</f>
        <v>0</v>
      </c>
      <c r="BH192" s="260">
        <f>IF(N192="sníž. přenesená",J192,0)</f>
        <v>0</v>
      </c>
      <c r="BI192" s="260">
        <f>IF(N192="nulová",J192,0)</f>
        <v>0</v>
      </c>
      <c r="BJ192" s="18" t="s">
        <v>81</v>
      </c>
      <c r="BK192" s="260">
        <f>ROUND(I192*H192,2)</f>
        <v>0</v>
      </c>
      <c r="BL192" s="18" t="s">
        <v>304</v>
      </c>
      <c r="BM192" s="259" t="s">
        <v>1531</v>
      </c>
    </row>
    <row r="193" s="2" customFormat="1" ht="21.75" customHeight="1">
      <c r="A193" s="39"/>
      <c r="B193" s="40"/>
      <c r="C193" s="247" t="s">
        <v>457</v>
      </c>
      <c r="D193" s="247" t="s">
        <v>168</v>
      </c>
      <c r="E193" s="248" t="s">
        <v>1532</v>
      </c>
      <c r="F193" s="249" t="s">
        <v>1533</v>
      </c>
      <c r="G193" s="250" t="s">
        <v>1467</v>
      </c>
      <c r="H193" s="251">
        <v>12</v>
      </c>
      <c r="I193" s="252"/>
      <c r="J193" s="253">
        <f>ROUND(I193*H193,2)</f>
        <v>0</v>
      </c>
      <c r="K193" s="254"/>
      <c r="L193" s="45"/>
      <c r="M193" s="255" t="s">
        <v>1</v>
      </c>
      <c r="N193" s="256" t="s">
        <v>42</v>
      </c>
      <c r="O193" s="92"/>
      <c r="P193" s="257">
        <f>O193*H193</f>
        <v>0</v>
      </c>
      <c r="Q193" s="257">
        <v>0</v>
      </c>
      <c r="R193" s="257">
        <f>Q193*H193</f>
        <v>0</v>
      </c>
      <c r="S193" s="257">
        <v>0</v>
      </c>
      <c r="T193" s="25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9" t="s">
        <v>304</v>
      </c>
      <c r="AT193" s="259" t="s">
        <v>168</v>
      </c>
      <c r="AU193" s="259" t="s">
        <v>85</v>
      </c>
      <c r="AY193" s="18" t="s">
        <v>166</v>
      </c>
      <c r="BE193" s="260">
        <f>IF(N193="základní",J193,0)</f>
        <v>0</v>
      </c>
      <c r="BF193" s="260">
        <f>IF(N193="snížená",J193,0)</f>
        <v>0</v>
      </c>
      <c r="BG193" s="260">
        <f>IF(N193="zákl. přenesená",J193,0)</f>
        <v>0</v>
      </c>
      <c r="BH193" s="260">
        <f>IF(N193="sníž. přenesená",J193,0)</f>
        <v>0</v>
      </c>
      <c r="BI193" s="260">
        <f>IF(N193="nulová",J193,0)</f>
        <v>0</v>
      </c>
      <c r="BJ193" s="18" t="s">
        <v>81</v>
      </c>
      <c r="BK193" s="260">
        <f>ROUND(I193*H193,2)</f>
        <v>0</v>
      </c>
      <c r="BL193" s="18" t="s">
        <v>304</v>
      </c>
      <c r="BM193" s="259" t="s">
        <v>1534</v>
      </c>
    </row>
    <row r="194" s="2" customFormat="1" ht="16.5" customHeight="1">
      <c r="A194" s="39"/>
      <c r="B194" s="40"/>
      <c r="C194" s="247" t="s">
        <v>469</v>
      </c>
      <c r="D194" s="247" t="s">
        <v>168</v>
      </c>
      <c r="E194" s="248" t="s">
        <v>1535</v>
      </c>
      <c r="F194" s="249" t="s">
        <v>1536</v>
      </c>
      <c r="G194" s="250" t="s">
        <v>1458</v>
      </c>
      <c r="H194" s="251">
        <v>0.20000000000000001</v>
      </c>
      <c r="I194" s="252"/>
      <c r="J194" s="253">
        <f>ROUND(I194*H194,2)</f>
        <v>0</v>
      </c>
      <c r="K194" s="254"/>
      <c r="L194" s="45"/>
      <c r="M194" s="255" t="s">
        <v>1</v>
      </c>
      <c r="N194" s="256" t="s">
        <v>42</v>
      </c>
      <c r="O194" s="92"/>
      <c r="P194" s="257">
        <f>O194*H194</f>
        <v>0</v>
      </c>
      <c r="Q194" s="257">
        <v>0</v>
      </c>
      <c r="R194" s="257">
        <f>Q194*H194</f>
        <v>0</v>
      </c>
      <c r="S194" s="257">
        <v>0</v>
      </c>
      <c r="T194" s="258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59" t="s">
        <v>304</v>
      </c>
      <c r="AT194" s="259" t="s">
        <v>168</v>
      </c>
      <c r="AU194" s="259" t="s">
        <v>85</v>
      </c>
      <c r="AY194" s="18" t="s">
        <v>166</v>
      </c>
      <c r="BE194" s="260">
        <f>IF(N194="základní",J194,0)</f>
        <v>0</v>
      </c>
      <c r="BF194" s="260">
        <f>IF(N194="snížená",J194,0)</f>
        <v>0</v>
      </c>
      <c r="BG194" s="260">
        <f>IF(N194="zákl. přenesená",J194,0)</f>
        <v>0</v>
      </c>
      <c r="BH194" s="260">
        <f>IF(N194="sníž. přenesená",J194,0)</f>
        <v>0</v>
      </c>
      <c r="BI194" s="260">
        <f>IF(N194="nulová",J194,0)</f>
        <v>0</v>
      </c>
      <c r="BJ194" s="18" t="s">
        <v>81</v>
      </c>
      <c r="BK194" s="260">
        <f>ROUND(I194*H194,2)</f>
        <v>0</v>
      </c>
      <c r="BL194" s="18" t="s">
        <v>304</v>
      </c>
      <c r="BM194" s="259" t="s">
        <v>1537</v>
      </c>
    </row>
    <row r="195" s="2" customFormat="1" ht="21.75" customHeight="1">
      <c r="A195" s="39"/>
      <c r="B195" s="40"/>
      <c r="C195" s="247" t="s">
        <v>413</v>
      </c>
      <c r="D195" s="247" t="s">
        <v>168</v>
      </c>
      <c r="E195" s="248" t="s">
        <v>1538</v>
      </c>
      <c r="F195" s="249" t="s">
        <v>1539</v>
      </c>
      <c r="G195" s="250" t="s">
        <v>1467</v>
      </c>
      <c r="H195" s="251">
        <v>1</v>
      </c>
      <c r="I195" s="252"/>
      <c r="J195" s="253">
        <f>ROUND(I195*H195,2)</f>
        <v>0</v>
      </c>
      <c r="K195" s="254"/>
      <c r="L195" s="45"/>
      <c r="M195" s="255" t="s">
        <v>1</v>
      </c>
      <c r="N195" s="256" t="s">
        <v>42</v>
      </c>
      <c r="O195" s="92"/>
      <c r="P195" s="257">
        <f>O195*H195</f>
        <v>0</v>
      </c>
      <c r="Q195" s="257">
        <v>0</v>
      </c>
      <c r="R195" s="257">
        <f>Q195*H195</f>
        <v>0</v>
      </c>
      <c r="S195" s="257">
        <v>0</v>
      </c>
      <c r="T195" s="25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9" t="s">
        <v>304</v>
      </c>
      <c r="AT195" s="259" t="s">
        <v>168</v>
      </c>
      <c r="AU195" s="259" t="s">
        <v>85</v>
      </c>
      <c r="AY195" s="18" t="s">
        <v>166</v>
      </c>
      <c r="BE195" s="260">
        <f>IF(N195="základní",J195,0)</f>
        <v>0</v>
      </c>
      <c r="BF195" s="260">
        <f>IF(N195="snížená",J195,0)</f>
        <v>0</v>
      </c>
      <c r="BG195" s="260">
        <f>IF(N195="zákl. přenesená",J195,0)</f>
        <v>0</v>
      </c>
      <c r="BH195" s="260">
        <f>IF(N195="sníž. přenesená",J195,0)</f>
        <v>0</v>
      </c>
      <c r="BI195" s="260">
        <f>IF(N195="nulová",J195,0)</f>
        <v>0</v>
      </c>
      <c r="BJ195" s="18" t="s">
        <v>81</v>
      </c>
      <c r="BK195" s="260">
        <f>ROUND(I195*H195,2)</f>
        <v>0</v>
      </c>
      <c r="BL195" s="18" t="s">
        <v>304</v>
      </c>
      <c r="BM195" s="259" t="s">
        <v>1540</v>
      </c>
    </row>
    <row r="196" s="2" customFormat="1" ht="21.75" customHeight="1">
      <c r="A196" s="39"/>
      <c r="B196" s="40"/>
      <c r="C196" s="247" t="s">
        <v>435</v>
      </c>
      <c r="D196" s="247" t="s">
        <v>168</v>
      </c>
      <c r="E196" s="248" t="s">
        <v>1541</v>
      </c>
      <c r="F196" s="249" t="s">
        <v>1542</v>
      </c>
      <c r="G196" s="250" t="s">
        <v>1467</v>
      </c>
      <c r="H196" s="251">
        <v>1</v>
      </c>
      <c r="I196" s="252"/>
      <c r="J196" s="253">
        <f>ROUND(I196*H196,2)</f>
        <v>0</v>
      </c>
      <c r="K196" s="254"/>
      <c r="L196" s="45"/>
      <c r="M196" s="255" t="s">
        <v>1</v>
      </c>
      <c r="N196" s="256" t="s">
        <v>42</v>
      </c>
      <c r="O196" s="92"/>
      <c r="P196" s="257">
        <f>O196*H196</f>
        <v>0</v>
      </c>
      <c r="Q196" s="257">
        <v>0</v>
      </c>
      <c r="R196" s="257">
        <f>Q196*H196</f>
        <v>0</v>
      </c>
      <c r="S196" s="257">
        <v>0</v>
      </c>
      <c r="T196" s="25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9" t="s">
        <v>304</v>
      </c>
      <c r="AT196" s="259" t="s">
        <v>168</v>
      </c>
      <c r="AU196" s="259" t="s">
        <v>85</v>
      </c>
      <c r="AY196" s="18" t="s">
        <v>166</v>
      </c>
      <c r="BE196" s="260">
        <f>IF(N196="základní",J196,0)</f>
        <v>0</v>
      </c>
      <c r="BF196" s="260">
        <f>IF(N196="snížená",J196,0)</f>
        <v>0</v>
      </c>
      <c r="BG196" s="260">
        <f>IF(N196="zákl. přenesená",J196,0)</f>
        <v>0</v>
      </c>
      <c r="BH196" s="260">
        <f>IF(N196="sníž. přenesená",J196,0)</f>
        <v>0</v>
      </c>
      <c r="BI196" s="260">
        <f>IF(N196="nulová",J196,0)</f>
        <v>0</v>
      </c>
      <c r="BJ196" s="18" t="s">
        <v>81</v>
      </c>
      <c r="BK196" s="260">
        <f>ROUND(I196*H196,2)</f>
        <v>0</v>
      </c>
      <c r="BL196" s="18" t="s">
        <v>304</v>
      </c>
      <c r="BM196" s="259" t="s">
        <v>1543</v>
      </c>
    </row>
    <row r="197" s="2" customFormat="1" ht="21.75" customHeight="1">
      <c r="A197" s="39"/>
      <c r="B197" s="40"/>
      <c r="C197" s="247" t="s">
        <v>439</v>
      </c>
      <c r="D197" s="247" t="s">
        <v>168</v>
      </c>
      <c r="E197" s="248" t="s">
        <v>1544</v>
      </c>
      <c r="F197" s="249" t="s">
        <v>1545</v>
      </c>
      <c r="G197" s="250" t="s">
        <v>1467</v>
      </c>
      <c r="H197" s="251">
        <v>1</v>
      </c>
      <c r="I197" s="252"/>
      <c r="J197" s="253">
        <f>ROUND(I197*H197,2)</f>
        <v>0</v>
      </c>
      <c r="K197" s="254"/>
      <c r="L197" s="45"/>
      <c r="M197" s="255" t="s">
        <v>1</v>
      </c>
      <c r="N197" s="256" t="s">
        <v>42</v>
      </c>
      <c r="O197" s="92"/>
      <c r="P197" s="257">
        <f>O197*H197</f>
        <v>0</v>
      </c>
      <c r="Q197" s="257">
        <v>0</v>
      </c>
      <c r="R197" s="257">
        <f>Q197*H197</f>
        <v>0</v>
      </c>
      <c r="S197" s="257">
        <v>0</v>
      </c>
      <c r="T197" s="258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59" t="s">
        <v>304</v>
      </c>
      <c r="AT197" s="259" t="s">
        <v>168</v>
      </c>
      <c r="AU197" s="259" t="s">
        <v>85</v>
      </c>
      <c r="AY197" s="18" t="s">
        <v>166</v>
      </c>
      <c r="BE197" s="260">
        <f>IF(N197="základní",J197,0)</f>
        <v>0</v>
      </c>
      <c r="BF197" s="260">
        <f>IF(N197="snížená",J197,0)</f>
        <v>0</v>
      </c>
      <c r="BG197" s="260">
        <f>IF(N197="zákl. přenesená",J197,0)</f>
        <v>0</v>
      </c>
      <c r="BH197" s="260">
        <f>IF(N197="sníž. přenesená",J197,0)</f>
        <v>0</v>
      </c>
      <c r="BI197" s="260">
        <f>IF(N197="nulová",J197,0)</f>
        <v>0</v>
      </c>
      <c r="BJ197" s="18" t="s">
        <v>81</v>
      </c>
      <c r="BK197" s="260">
        <f>ROUND(I197*H197,2)</f>
        <v>0</v>
      </c>
      <c r="BL197" s="18" t="s">
        <v>304</v>
      </c>
      <c r="BM197" s="259" t="s">
        <v>1546</v>
      </c>
    </row>
    <row r="198" s="12" customFormat="1" ht="22.8" customHeight="1">
      <c r="A198" s="12"/>
      <c r="B198" s="231"/>
      <c r="C198" s="232"/>
      <c r="D198" s="233" t="s">
        <v>76</v>
      </c>
      <c r="E198" s="245" t="s">
        <v>1547</v>
      </c>
      <c r="F198" s="245" t="s">
        <v>1548</v>
      </c>
      <c r="G198" s="232"/>
      <c r="H198" s="232"/>
      <c r="I198" s="235"/>
      <c r="J198" s="246">
        <f>BK198</f>
        <v>0</v>
      </c>
      <c r="K198" s="232"/>
      <c r="L198" s="237"/>
      <c r="M198" s="238"/>
      <c r="N198" s="239"/>
      <c r="O198" s="239"/>
      <c r="P198" s="240">
        <f>SUM(P199:P201)</f>
        <v>0</v>
      </c>
      <c r="Q198" s="239"/>
      <c r="R198" s="240">
        <f>SUM(R199:R201)</f>
        <v>0</v>
      </c>
      <c r="S198" s="239"/>
      <c r="T198" s="241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42" t="s">
        <v>85</v>
      </c>
      <c r="AT198" s="243" t="s">
        <v>76</v>
      </c>
      <c r="AU198" s="243" t="s">
        <v>81</v>
      </c>
      <c r="AY198" s="242" t="s">
        <v>166</v>
      </c>
      <c r="BK198" s="244">
        <f>SUM(BK199:BK201)</f>
        <v>0</v>
      </c>
    </row>
    <row r="199" s="2" customFormat="1" ht="21.75" customHeight="1">
      <c r="A199" s="39"/>
      <c r="B199" s="40"/>
      <c r="C199" s="247" t="s">
        <v>477</v>
      </c>
      <c r="D199" s="247" t="s">
        <v>168</v>
      </c>
      <c r="E199" s="248" t="s">
        <v>1549</v>
      </c>
      <c r="F199" s="249" t="s">
        <v>1550</v>
      </c>
      <c r="G199" s="250" t="s">
        <v>1551</v>
      </c>
      <c r="H199" s="251">
        <v>42.450000000000003</v>
      </c>
      <c r="I199" s="252"/>
      <c r="J199" s="253">
        <f>ROUND(I199*H199,2)</f>
        <v>0</v>
      </c>
      <c r="K199" s="254"/>
      <c r="L199" s="45"/>
      <c r="M199" s="255" t="s">
        <v>1</v>
      </c>
      <c r="N199" s="256" t="s">
        <v>42</v>
      </c>
      <c r="O199" s="92"/>
      <c r="P199" s="257">
        <f>O199*H199</f>
        <v>0</v>
      </c>
      <c r="Q199" s="257">
        <v>0</v>
      </c>
      <c r="R199" s="257">
        <f>Q199*H199</f>
        <v>0</v>
      </c>
      <c r="S199" s="257">
        <v>0</v>
      </c>
      <c r="T199" s="25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9" t="s">
        <v>304</v>
      </c>
      <c r="AT199" s="259" t="s">
        <v>168</v>
      </c>
      <c r="AU199" s="259" t="s">
        <v>85</v>
      </c>
      <c r="AY199" s="18" t="s">
        <v>166</v>
      </c>
      <c r="BE199" s="260">
        <f>IF(N199="základní",J199,0)</f>
        <v>0</v>
      </c>
      <c r="BF199" s="260">
        <f>IF(N199="snížená",J199,0)</f>
        <v>0</v>
      </c>
      <c r="BG199" s="260">
        <f>IF(N199="zákl. přenesená",J199,0)</f>
        <v>0</v>
      </c>
      <c r="BH199" s="260">
        <f>IF(N199="sníž. přenesená",J199,0)</f>
        <v>0</v>
      </c>
      <c r="BI199" s="260">
        <f>IF(N199="nulová",J199,0)</f>
        <v>0</v>
      </c>
      <c r="BJ199" s="18" t="s">
        <v>81</v>
      </c>
      <c r="BK199" s="260">
        <f>ROUND(I199*H199,2)</f>
        <v>0</v>
      </c>
      <c r="BL199" s="18" t="s">
        <v>304</v>
      </c>
      <c r="BM199" s="259" t="s">
        <v>1552</v>
      </c>
    </row>
    <row r="200" s="14" customFormat="1">
      <c r="A200" s="14"/>
      <c r="B200" s="272"/>
      <c r="C200" s="273"/>
      <c r="D200" s="263" t="s">
        <v>174</v>
      </c>
      <c r="E200" s="273"/>
      <c r="F200" s="275" t="s">
        <v>1553</v>
      </c>
      <c r="G200" s="273"/>
      <c r="H200" s="276">
        <v>42.450000000000003</v>
      </c>
      <c r="I200" s="277"/>
      <c r="J200" s="273"/>
      <c r="K200" s="273"/>
      <c r="L200" s="278"/>
      <c r="M200" s="279"/>
      <c r="N200" s="280"/>
      <c r="O200" s="280"/>
      <c r="P200" s="280"/>
      <c r="Q200" s="280"/>
      <c r="R200" s="280"/>
      <c r="S200" s="280"/>
      <c r="T200" s="281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82" t="s">
        <v>174</v>
      </c>
      <c r="AU200" s="282" t="s">
        <v>85</v>
      </c>
      <c r="AV200" s="14" t="s">
        <v>85</v>
      </c>
      <c r="AW200" s="14" t="s">
        <v>4</v>
      </c>
      <c r="AX200" s="14" t="s">
        <v>81</v>
      </c>
      <c r="AY200" s="282" t="s">
        <v>166</v>
      </c>
    </row>
    <row r="201" s="2" customFormat="1" ht="16.5" customHeight="1">
      <c r="A201" s="39"/>
      <c r="B201" s="40"/>
      <c r="C201" s="247" t="s">
        <v>487</v>
      </c>
      <c r="D201" s="247" t="s">
        <v>168</v>
      </c>
      <c r="E201" s="248" t="s">
        <v>1554</v>
      </c>
      <c r="F201" s="249" t="s">
        <v>1555</v>
      </c>
      <c r="G201" s="250" t="s">
        <v>1458</v>
      </c>
      <c r="H201" s="251">
        <v>3.7999999999999998</v>
      </c>
      <c r="I201" s="252"/>
      <c r="J201" s="253">
        <f>ROUND(I201*H201,2)</f>
        <v>0</v>
      </c>
      <c r="K201" s="254"/>
      <c r="L201" s="45"/>
      <c r="M201" s="255" t="s">
        <v>1</v>
      </c>
      <c r="N201" s="256" t="s">
        <v>42</v>
      </c>
      <c r="O201" s="92"/>
      <c r="P201" s="257">
        <f>O201*H201</f>
        <v>0</v>
      </c>
      <c r="Q201" s="257">
        <v>0</v>
      </c>
      <c r="R201" s="257">
        <f>Q201*H201</f>
        <v>0</v>
      </c>
      <c r="S201" s="257">
        <v>0</v>
      </c>
      <c r="T201" s="25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9" t="s">
        <v>304</v>
      </c>
      <c r="AT201" s="259" t="s">
        <v>168</v>
      </c>
      <c r="AU201" s="259" t="s">
        <v>85</v>
      </c>
      <c r="AY201" s="18" t="s">
        <v>166</v>
      </c>
      <c r="BE201" s="260">
        <f>IF(N201="základní",J201,0)</f>
        <v>0</v>
      </c>
      <c r="BF201" s="260">
        <f>IF(N201="snížená",J201,0)</f>
        <v>0</v>
      </c>
      <c r="BG201" s="260">
        <f>IF(N201="zákl. přenesená",J201,0)</f>
        <v>0</v>
      </c>
      <c r="BH201" s="260">
        <f>IF(N201="sníž. přenesená",J201,0)</f>
        <v>0</v>
      </c>
      <c r="BI201" s="260">
        <f>IF(N201="nulová",J201,0)</f>
        <v>0</v>
      </c>
      <c r="BJ201" s="18" t="s">
        <v>81</v>
      </c>
      <c r="BK201" s="260">
        <f>ROUND(I201*H201,2)</f>
        <v>0</v>
      </c>
      <c r="BL201" s="18" t="s">
        <v>304</v>
      </c>
      <c r="BM201" s="259" t="s">
        <v>1556</v>
      </c>
    </row>
    <row r="202" s="12" customFormat="1" ht="22.8" customHeight="1">
      <c r="A202" s="12"/>
      <c r="B202" s="231"/>
      <c r="C202" s="232"/>
      <c r="D202" s="233" t="s">
        <v>76</v>
      </c>
      <c r="E202" s="245" t="s">
        <v>997</v>
      </c>
      <c r="F202" s="245" t="s">
        <v>1557</v>
      </c>
      <c r="G202" s="232"/>
      <c r="H202" s="232"/>
      <c r="I202" s="235"/>
      <c r="J202" s="246">
        <f>BK202</f>
        <v>0</v>
      </c>
      <c r="K202" s="232"/>
      <c r="L202" s="237"/>
      <c r="M202" s="238"/>
      <c r="N202" s="239"/>
      <c r="O202" s="239"/>
      <c r="P202" s="240">
        <f>SUM(P203:P208)</f>
        <v>0</v>
      </c>
      <c r="Q202" s="239"/>
      <c r="R202" s="240">
        <f>SUM(R203:R208)</f>
        <v>0</v>
      </c>
      <c r="S202" s="239"/>
      <c r="T202" s="241">
        <f>SUM(T203:T208)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42" t="s">
        <v>85</v>
      </c>
      <c r="AT202" s="243" t="s">
        <v>76</v>
      </c>
      <c r="AU202" s="243" t="s">
        <v>81</v>
      </c>
      <c r="AY202" s="242" t="s">
        <v>166</v>
      </c>
      <c r="BK202" s="244">
        <f>SUM(BK203:BK208)</f>
        <v>0</v>
      </c>
    </row>
    <row r="203" s="2" customFormat="1" ht="21.75" customHeight="1">
      <c r="A203" s="39"/>
      <c r="B203" s="40"/>
      <c r="C203" s="247" t="s">
        <v>491</v>
      </c>
      <c r="D203" s="247" t="s">
        <v>168</v>
      </c>
      <c r="E203" s="248" t="s">
        <v>1558</v>
      </c>
      <c r="F203" s="249" t="s">
        <v>1559</v>
      </c>
      <c r="G203" s="250" t="s">
        <v>1551</v>
      </c>
      <c r="H203" s="251">
        <v>42.899999999999999</v>
      </c>
      <c r="I203" s="252"/>
      <c r="J203" s="253">
        <f>ROUND(I203*H203,2)</f>
        <v>0</v>
      </c>
      <c r="K203" s="254"/>
      <c r="L203" s="45"/>
      <c r="M203" s="255" t="s">
        <v>1</v>
      </c>
      <c r="N203" s="256" t="s">
        <v>42</v>
      </c>
      <c r="O203" s="92"/>
      <c r="P203" s="257">
        <f>O203*H203</f>
        <v>0</v>
      </c>
      <c r="Q203" s="257">
        <v>0</v>
      </c>
      <c r="R203" s="257">
        <f>Q203*H203</f>
        <v>0</v>
      </c>
      <c r="S203" s="257">
        <v>0</v>
      </c>
      <c r="T203" s="25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9" t="s">
        <v>304</v>
      </c>
      <c r="AT203" s="259" t="s">
        <v>168</v>
      </c>
      <c r="AU203" s="259" t="s">
        <v>85</v>
      </c>
      <c r="AY203" s="18" t="s">
        <v>166</v>
      </c>
      <c r="BE203" s="260">
        <f>IF(N203="základní",J203,0)</f>
        <v>0</v>
      </c>
      <c r="BF203" s="260">
        <f>IF(N203="snížená",J203,0)</f>
        <v>0</v>
      </c>
      <c r="BG203" s="260">
        <f>IF(N203="zákl. přenesená",J203,0)</f>
        <v>0</v>
      </c>
      <c r="BH203" s="260">
        <f>IF(N203="sníž. přenesená",J203,0)</f>
        <v>0</v>
      </c>
      <c r="BI203" s="260">
        <f>IF(N203="nulová",J203,0)</f>
        <v>0</v>
      </c>
      <c r="BJ203" s="18" t="s">
        <v>81</v>
      </c>
      <c r="BK203" s="260">
        <f>ROUND(I203*H203,2)</f>
        <v>0</v>
      </c>
      <c r="BL203" s="18" t="s">
        <v>304</v>
      </c>
      <c r="BM203" s="259" t="s">
        <v>1560</v>
      </c>
    </row>
    <row r="204" s="14" customFormat="1">
      <c r="A204" s="14"/>
      <c r="B204" s="272"/>
      <c r="C204" s="273"/>
      <c r="D204" s="263" t="s">
        <v>174</v>
      </c>
      <c r="E204" s="273"/>
      <c r="F204" s="275" t="s">
        <v>1561</v>
      </c>
      <c r="G204" s="273"/>
      <c r="H204" s="276">
        <v>42.899999999999999</v>
      </c>
      <c r="I204" s="277"/>
      <c r="J204" s="273"/>
      <c r="K204" s="273"/>
      <c r="L204" s="278"/>
      <c r="M204" s="279"/>
      <c r="N204" s="280"/>
      <c r="O204" s="280"/>
      <c r="P204" s="280"/>
      <c r="Q204" s="280"/>
      <c r="R204" s="280"/>
      <c r="S204" s="280"/>
      <c r="T204" s="28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82" t="s">
        <v>174</v>
      </c>
      <c r="AU204" s="282" t="s">
        <v>85</v>
      </c>
      <c r="AV204" s="14" t="s">
        <v>85</v>
      </c>
      <c r="AW204" s="14" t="s">
        <v>4</v>
      </c>
      <c r="AX204" s="14" t="s">
        <v>81</v>
      </c>
      <c r="AY204" s="282" t="s">
        <v>166</v>
      </c>
    </row>
    <row r="205" s="2" customFormat="1" ht="21.75" customHeight="1">
      <c r="A205" s="39"/>
      <c r="B205" s="40"/>
      <c r="C205" s="247" t="s">
        <v>495</v>
      </c>
      <c r="D205" s="247" t="s">
        <v>168</v>
      </c>
      <c r="E205" s="248" t="s">
        <v>1562</v>
      </c>
      <c r="F205" s="249" t="s">
        <v>1563</v>
      </c>
      <c r="G205" s="250" t="s">
        <v>1551</v>
      </c>
      <c r="H205" s="251">
        <v>42.899999999999999</v>
      </c>
      <c r="I205" s="252"/>
      <c r="J205" s="253">
        <f>ROUND(I205*H205,2)</f>
        <v>0</v>
      </c>
      <c r="K205" s="254"/>
      <c r="L205" s="45"/>
      <c r="M205" s="255" t="s">
        <v>1</v>
      </c>
      <c r="N205" s="256" t="s">
        <v>42</v>
      </c>
      <c r="O205" s="92"/>
      <c r="P205" s="257">
        <f>O205*H205</f>
        <v>0</v>
      </c>
      <c r="Q205" s="257">
        <v>0</v>
      </c>
      <c r="R205" s="257">
        <f>Q205*H205</f>
        <v>0</v>
      </c>
      <c r="S205" s="257">
        <v>0</v>
      </c>
      <c r="T205" s="25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9" t="s">
        <v>304</v>
      </c>
      <c r="AT205" s="259" t="s">
        <v>168</v>
      </c>
      <c r="AU205" s="259" t="s">
        <v>85</v>
      </c>
      <c r="AY205" s="18" t="s">
        <v>166</v>
      </c>
      <c r="BE205" s="260">
        <f>IF(N205="základní",J205,0)</f>
        <v>0</v>
      </c>
      <c r="BF205" s="260">
        <f>IF(N205="snížená",J205,0)</f>
        <v>0</v>
      </c>
      <c r="BG205" s="260">
        <f>IF(N205="zákl. přenesená",J205,0)</f>
        <v>0</v>
      </c>
      <c r="BH205" s="260">
        <f>IF(N205="sníž. přenesená",J205,0)</f>
        <v>0</v>
      </c>
      <c r="BI205" s="260">
        <f>IF(N205="nulová",J205,0)</f>
        <v>0</v>
      </c>
      <c r="BJ205" s="18" t="s">
        <v>81</v>
      </c>
      <c r="BK205" s="260">
        <f>ROUND(I205*H205,2)</f>
        <v>0</v>
      </c>
      <c r="BL205" s="18" t="s">
        <v>304</v>
      </c>
      <c r="BM205" s="259" t="s">
        <v>1564</v>
      </c>
    </row>
    <row r="206" s="14" customFormat="1">
      <c r="A206" s="14"/>
      <c r="B206" s="272"/>
      <c r="C206" s="273"/>
      <c r="D206" s="263" t="s">
        <v>174</v>
      </c>
      <c r="E206" s="273"/>
      <c r="F206" s="275" t="s">
        <v>1561</v>
      </c>
      <c r="G206" s="273"/>
      <c r="H206" s="276">
        <v>42.899999999999999</v>
      </c>
      <c r="I206" s="277"/>
      <c r="J206" s="273"/>
      <c r="K206" s="273"/>
      <c r="L206" s="278"/>
      <c r="M206" s="279"/>
      <c r="N206" s="280"/>
      <c r="O206" s="280"/>
      <c r="P206" s="280"/>
      <c r="Q206" s="280"/>
      <c r="R206" s="280"/>
      <c r="S206" s="280"/>
      <c r="T206" s="281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82" t="s">
        <v>174</v>
      </c>
      <c r="AU206" s="282" t="s">
        <v>85</v>
      </c>
      <c r="AV206" s="14" t="s">
        <v>85</v>
      </c>
      <c r="AW206" s="14" t="s">
        <v>4</v>
      </c>
      <c r="AX206" s="14" t="s">
        <v>81</v>
      </c>
      <c r="AY206" s="282" t="s">
        <v>166</v>
      </c>
    </row>
    <row r="207" s="2" customFormat="1" ht="21.75" customHeight="1">
      <c r="A207" s="39"/>
      <c r="B207" s="40"/>
      <c r="C207" s="247" t="s">
        <v>499</v>
      </c>
      <c r="D207" s="247" t="s">
        <v>168</v>
      </c>
      <c r="E207" s="248" t="s">
        <v>1565</v>
      </c>
      <c r="F207" s="249" t="s">
        <v>1566</v>
      </c>
      <c r="G207" s="250" t="s">
        <v>1551</v>
      </c>
      <c r="H207" s="251">
        <v>42.899999999999999</v>
      </c>
      <c r="I207" s="252"/>
      <c r="J207" s="253">
        <f>ROUND(I207*H207,2)</f>
        <v>0</v>
      </c>
      <c r="K207" s="254"/>
      <c r="L207" s="45"/>
      <c r="M207" s="255" t="s">
        <v>1</v>
      </c>
      <c r="N207" s="256" t="s">
        <v>42</v>
      </c>
      <c r="O207" s="92"/>
      <c r="P207" s="257">
        <f>O207*H207</f>
        <v>0</v>
      </c>
      <c r="Q207" s="257">
        <v>0</v>
      </c>
      <c r="R207" s="257">
        <f>Q207*H207</f>
        <v>0</v>
      </c>
      <c r="S207" s="257">
        <v>0</v>
      </c>
      <c r="T207" s="258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59" t="s">
        <v>304</v>
      </c>
      <c r="AT207" s="259" t="s">
        <v>168</v>
      </c>
      <c r="AU207" s="259" t="s">
        <v>85</v>
      </c>
      <c r="AY207" s="18" t="s">
        <v>166</v>
      </c>
      <c r="BE207" s="260">
        <f>IF(N207="základní",J207,0)</f>
        <v>0</v>
      </c>
      <c r="BF207" s="260">
        <f>IF(N207="snížená",J207,0)</f>
        <v>0</v>
      </c>
      <c r="BG207" s="260">
        <f>IF(N207="zákl. přenesená",J207,0)</f>
        <v>0</v>
      </c>
      <c r="BH207" s="260">
        <f>IF(N207="sníž. přenesená",J207,0)</f>
        <v>0</v>
      </c>
      <c r="BI207" s="260">
        <f>IF(N207="nulová",J207,0)</f>
        <v>0</v>
      </c>
      <c r="BJ207" s="18" t="s">
        <v>81</v>
      </c>
      <c r="BK207" s="260">
        <f>ROUND(I207*H207,2)</f>
        <v>0</v>
      </c>
      <c r="BL207" s="18" t="s">
        <v>304</v>
      </c>
      <c r="BM207" s="259" t="s">
        <v>1567</v>
      </c>
    </row>
    <row r="208" s="14" customFormat="1">
      <c r="A208" s="14"/>
      <c r="B208" s="272"/>
      <c r="C208" s="273"/>
      <c r="D208" s="263" t="s">
        <v>174</v>
      </c>
      <c r="E208" s="273"/>
      <c r="F208" s="275" t="s">
        <v>1561</v>
      </c>
      <c r="G208" s="273"/>
      <c r="H208" s="276">
        <v>42.899999999999999</v>
      </c>
      <c r="I208" s="277"/>
      <c r="J208" s="273"/>
      <c r="K208" s="273"/>
      <c r="L208" s="278"/>
      <c r="M208" s="323"/>
      <c r="N208" s="324"/>
      <c r="O208" s="324"/>
      <c r="P208" s="324"/>
      <c r="Q208" s="324"/>
      <c r="R208" s="324"/>
      <c r="S208" s="324"/>
      <c r="T208" s="32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82" t="s">
        <v>174</v>
      </c>
      <c r="AU208" s="282" t="s">
        <v>85</v>
      </c>
      <c r="AV208" s="14" t="s">
        <v>85</v>
      </c>
      <c r="AW208" s="14" t="s">
        <v>4</v>
      </c>
      <c r="AX208" s="14" t="s">
        <v>81</v>
      </c>
      <c r="AY208" s="282" t="s">
        <v>166</v>
      </c>
    </row>
    <row r="209" s="2" customFormat="1" ht="6.96" customHeight="1">
      <c r="A209" s="39"/>
      <c r="B209" s="67"/>
      <c r="C209" s="68"/>
      <c r="D209" s="68"/>
      <c r="E209" s="68"/>
      <c r="F209" s="68"/>
      <c r="G209" s="68"/>
      <c r="H209" s="68"/>
      <c r="I209" s="194"/>
      <c r="J209" s="68"/>
      <c r="K209" s="68"/>
      <c r="L209" s="45"/>
      <c r="M209" s="39"/>
      <c r="O209" s="39"/>
      <c r="P209" s="39"/>
      <c r="Q209" s="39"/>
      <c r="R209" s="39"/>
      <c r="S209" s="39"/>
      <c r="T209" s="39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</row>
  </sheetData>
  <sheetProtection sheet="1" autoFilter="0" formatColumns="0" formatRows="0" objects="1" scenarios="1" spinCount="100000" saltValue="v2GlA/rxQfqMsJ+e84NHsYAU8sHYtiWBp4dtuTWaiM8ygL2RlktW6yaas8sPVHQJzn2a3ZRSriymmTAbUO1ztw==" hashValue="iSRz/rga0UFsyGMUuPvGMTbR4VczewiOn8hQLsonYyrfN+QEnnEy+AIwvRevaJoKJD0HHpuKTNS4T5mviSG7Hw==" algorithmName="SHA-512" password="CC35"/>
  <autoFilter ref="C132:K208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9:H119"/>
    <mergeCell ref="E123:H123"/>
    <mergeCell ref="E121:H121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85</v>
      </c>
    </row>
    <row r="4" s="1" customFormat="1" ht="24.96" customHeight="1">
      <c r="B4" s="21"/>
      <c r="D4" s="152" t="s">
        <v>113</v>
      </c>
      <c r="I4" s="148"/>
      <c r="L4" s="21"/>
      <c r="M4" s="153" t="s">
        <v>10</v>
      </c>
      <c r="AT4" s="18" t="s">
        <v>4</v>
      </c>
    </row>
    <row r="5" s="1" customFormat="1" ht="6.96" customHeight="1">
      <c r="B5" s="21"/>
      <c r="I5" s="148"/>
      <c r="L5" s="21"/>
    </row>
    <row r="6" s="1" customFormat="1" ht="12" customHeight="1">
      <c r="B6" s="21"/>
      <c r="D6" s="154" t="s">
        <v>16</v>
      </c>
      <c r="I6" s="148"/>
      <c r="L6" s="21"/>
    </row>
    <row r="7" s="1" customFormat="1" ht="16.5" customHeight="1">
      <c r="B7" s="21"/>
      <c r="E7" s="155" t="str">
        <f>'Rekapitulace stavby'!K6</f>
        <v>Revitalizace školní družiny v Milíně</v>
      </c>
      <c r="F7" s="154"/>
      <c r="G7" s="154"/>
      <c r="H7" s="154"/>
      <c r="I7" s="148"/>
      <c r="L7" s="21"/>
    </row>
    <row r="8">
      <c r="B8" s="21"/>
      <c r="D8" s="154" t="s">
        <v>114</v>
      </c>
      <c r="L8" s="21"/>
    </row>
    <row r="9" s="1" customFormat="1" ht="16.5" customHeight="1">
      <c r="B9" s="21"/>
      <c r="E9" s="155" t="s">
        <v>115</v>
      </c>
      <c r="F9" s="1"/>
      <c r="G9" s="1"/>
      <c r="H9" s="1"/>
      <c r="I9" s="148"/>
      <c r="L9" s="21"/>
    </row>
    <row r="10" s="1" customFormat="1" ht="12" customHeight="1">
      <c r="B10" s="21"/>
      <c r="D10" s="154" t="s">
        <v>116</v>
      </c>
      <c r="I10" s="148"/>
      <c r="L10" s="21"/>
    </row>
    <row r="11" s="2" customFormat="1" ht="16.5" customHeight="1">
      <c r="A11" s="39"/>
      <c r="B11" s="45"/>
      <c r="C11" s="39"/>
      <c r="D11" s="39"/>
      <c r="E11" s="156" t="s">
        <v>117</v>
      </c>
      <c r="F11" s="39"/>
      <c r="G11" s="39"/>
      <c r="H11" s="39"/>
      <c r="I11" s="157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4" t="s">
        <v>118</v>
      </c>
      <c r="E12" s="39"/>
      <c r="F12" s="39"/>
      <c r="G12" s="39"/>
      <c r="H12" s="39"/>
      <c r="I12" s="157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8" t="s">
        <v>1568</v>
      </c>
      <c r="F13" s="39"/>
      <c r="G13" s="39"/>
      <c r="H13" s="39"/>
      <c r="I13" s="157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57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4" t="s">
        <v>18</v>
      </c>
      <c r="E15" s="39"/>
      <c r="F15" s="142" t="s">
        <v>1</v>
      </c>
      <c r="G15" s="39"/>
      <c r="H15" s="39"/>
      <c r="I15" s="159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4" t="s">
        <v>20</v>
      </c>
      <c r="E16" s="39"/>
      <c r="F16" s="142" t="s">
        <v>21</v>
      </c>
      <c r="G16" s="39"/>
      <c r="H16" s="39"/>
      <c r="I16" s="159" t="s">
        <v>22</v>
      </c>
      <c r="J16" s="160" t="str">
        <f>'Rekapitulace stavby'!AN8</f>
        <v>10. 12. 2020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57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4" t="s">
        <v>24</v>
      </c>
      <c r="E18" s="39"/>
      <c r="F18" s="39"/>
      <c r="G18" s="39"/>
      <c r="H18" s="39"/>
      <c r="I18" s="159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9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57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4" t="s">
        <v>28</v>
      </c>
      <c r="E21" s="39"/>
      <c r="F21" s="39"/>
      <c r="G21" s="39"/>
      <c r="H21" s="39"/>
      <c r="I21" s="159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9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57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4" t="s">
        <v>30</v>
      </c>
      <c r="E24" s="39"/>
      <c r="F24" s="39"/>
      <c r="G24" s="39"/>
      <c r="H24" s="39"/>
      <c r="I24" s="159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9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57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4" t="s">
        <v>33</v>
      </c>
      <c r="E27" s="39"/>
      <c r="F27" s="39"/>
      <c r="G27" s="39"/>
      <c r="H27" s="39"/>
      <c r="I27" s="159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9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57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4" t="s">
        <v>35</v>
      </c>
      <c r="E30" s="39"/>
      <c r="F30" s="39"/>
      <c r="G30" s="39"/>
      <c r="H30" s="39"/>
      <c r="I30" s="157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61"/>
      <c r="B31" s="162"/>
      <c r="C31" s="161"/>
      <c r="D31" s="161"/>
      <c r="E31" s="163" t="s">
        <v>1</v>
      </c>
      <c r="F31" s="163"/>
      <c r="G31" s="163"/>
      <c r="H31" s="163"/>
      <c r="I31" s="164"/>
      <c r="J31" s="161"/>
      <c r="K31" s="161"/>
      <c r="L31" s="165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57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7"/>
      <c r="J33" s="166"/>
      <c r="K33" s="166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8" t="s">
        <v>37</v>
      </c>
      <c r="E34" s="39"/>
      <c r="F34" s="39"/>
      <c r="G34" s="39"/>
      <c r="H34" s="39"/>
      <c r="I34" s="157"/>
      <c r="J34" s="169">
        <f>ROUND(J130,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7"/>
      <c r="J35" s="166"/>
      <c r="K35" s="166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70" t="s">
        <v>39</v>
      </c>
      <c r="G36" s="39"/>
      <c r="H36" s="39"/>
      <c r="I36" s="171" t="s">
        <v>38</v>
      </c>
      <c r="J36" s="170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6" t="s">
        <v>41</v>
      </c>
      <c r="E37" s="154" t="s">
        <v>42</v>
      </c>
      <c r="F37" s="172">
        <f>ROUND((SUM(BE130:BE192)),  2)</f>
        <v>0</v>
      </c>
      <c r="G37" s="39"/>
      <c r="H37" s="39"/>
      <c r="I37" s="173">
        <v>0.20999999999999999</v>
      </c>
      <c r="J37" s="172">
        <f>ROUND(((SUM(BE130:BE192))*I37),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4" t="s">
        <v>43</v>
      </c>
      <c r="F38" s="172">
        <f>ROUND((SUM(BF130:BF192)),  2)</f>
        <v>0</v>
      </c>
      <c r="G38" s="39"/>
      <c r="H38" s="39"/>
      <c r="I38" s="173">
        <v>0.14999999999999999</v>
      </c>
      <c r="J38" s="172">
        <f>ROUND(((SUM(BF130:BF192))*I38),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4" t="s">
        <v>44</v>
      </c>
      <c r="F39" s="172">
        <f>ROUND((SUM(BG130:BG192)),  2)</f>
        <v>0</v>
      </c>
      <c r="G39" s="39"/>
      <c r="H39" s="39"/>
      <c r="I39" s="173">
        <v>0.20999999999999999</v>
      </c>
      <c r="J39" s="172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4" t="s">
        <v>45</v>
      </c>
      <c r="F40" s="172">
        <f>ROUND((SUM(BH130:BH192)),  2)</f>
        <v>0</v>
      </c>
      <c r="G40" s="39"/>
      <c r="H40" s="39"/>
      <c r="I40" s="173">
        <v>0.14999999999999999</v>
      </c>
      <c r="J40" s="172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4" t="s">
        <v>46</v>
      </c>
      <c r="F41" s="172">
        <f>ROUND((SUM(BI130:BI192)),  2)</f>
        <v>0</v>
      </c>
      <c r="G41" s="39"/>
      <c r="H41" s="39"/>
      <c r="I41" s="173">
        <v>0</v>
      </c>
      <c r="J41" s="172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57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4"/>
      <c r="D43" s="175" t="s">
        <v>47</v>
      </c>
      <c r="E43" s="176"/>
      <c r="F43" s="176"/>
      <c r="G43" s="177" t="s">
        <v>48</v>
      </c>
      <c r="H43" s="178" t="s">
        <v>49</v>
      </c>
      <c r="I43" s="179"/>
      <c r="J43" s="180">
        <f>SUM(J34:J41)</f>
        <v>0</v>
      </c>
      <c r="K43" s="181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157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I45" s="148"/>
      <c r="L45" s="21"/>
    </row>
    <row r="46" s="1" customFormat="1" ht="14.4" customHeight="1">
      <c r="B46" s="21"/>
      <c r="I46" s="148"/>
      <c r="L46" s="21"/>
    </row>
    <row r="47" s="1" customFormat="1" ht="14.4" customHeight="1">
      <c r="B47" s="21"/>
      <c r="I47" s="148"/>
      <c r="L47" s="21"/>
    </row>
    <row r="48" s="1" customFormat="1" ht="14.4" customHeight="1">
      <c r="B48" s="21"/>
      <c r="I48" s="148"/>
      <c r="L48" s="21"/>
    </row>
    <row r="49" s="1" customFormat="1" ht="14.4" customHeight="1">
      <c r="B49" s="21"/>
      <c r="I49" s="148"/>
      <c r="L49" s="21"/>
    </row>
    <row r="50" s="2" customFormat="1" ht="14.4" customHeight="1">
      <c r="B50" s="64"/>
      <c r="D50" s="182" t="s">
        <v>50</v>
      </c>
      <c r="E50" s="183"/>
      <c r="F50" s="183"/>
      <c r="G50" s="182" t="s">
        <v>51</v>
      </c>
      <c r="H50" s="183"/>
      <c r="I50" s="184"/>
      <c r="J50" s="183"/>
      <c r="K50" s="18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52</v>
      </c>
      <c r="E61" s="186"/>
      <c r="F61" s="187" t="s">
        <v>53</v>
      </c>
      <c r="G61" s="185" t="s">
        <v>52</v>
      </c>
      <c r="H61" s="186"/>
      <c r="I61" s="188"/>
      <c r="J61" s="189" t="s">
        <v>53</v>
      </c>
      <c r="K61" s="18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2" t="s">
        <v>54</v>
      </c>
      <c r="E65" s="190"/>
      <c r="F65" s="190"/>
      <c r="G65" s="182" t="s">
        <v>55</v>
      </c>
      <c r="H65" s="190"/>
      <c r="I65" s="191"/>
      <c r="J65" s="190"/>
      <c r="K65" s="19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52</v>
      </c>
      <c r="E76" s="186"/>
      <c r="F76" s="187" t="s">
        <v>53</v>
      </c>
      <c r="G76" s="185" t="s">
        <v>52</v>
      </c>
      <c r="H76" s="186"/>
      <c r="I76" s="188"/>
      <c r="J76" s="189" t="s">
        <v>53</v>
      </c>
      <c r="K76" s="18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57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7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7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8" t="str">
        <f>E7</f>
        <v>Revitalizace školní družiny v Milíně</v>
      </c>
      <c r="F85" s="33"/>
      <c r="G85" s="33"/>
      <c r="H85" s="33"/>
      <c r="I85" s="157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114</v>
      </c>
      <c r="D86" s="23"/>
      <c r="E86" s="23"/>
      <c r="F86" s="23"/>
      <c r="G86" s="23"/>
      <c r="H86" s="23"/>
      <c r="I86" s="148"/>
      <c r="J86" s="23"/>
      <c r="K86" s="23"/>
      <c r="L86" s="21"/>
    </row>
    <row r="87" s="1" customFormat="1" ht="16.5" customHeight="1">
      <c r="B87" s="22"/>
      <c r="C87" s="23"/>
      <c r="D87" s="23"/>
      <c r="E87" s="198" t="s">
        <v>115</v>
      </c>
      <c r="F87" s="23"/>
      <c r="G87" s="23"/>
      <c r="H87" s="23"/>
      <c r="I87" s="148"/>
      <c r="J87" s="23"/>
      <c r="K87" s="23"/>
      <c r="L87" s="21"/>
    </row>
    <row r="88" s="1" customFormat="1" ht="12" customHeight="1">
      <c r="B88" s="22"/>
      <c r="C88" s="33" t="s">
        <v>116</v>
      </c>
      <c r="D88" s="23"/>
      <c r="E88" s="23"/>
      <c r="F88" s="23"/>
      <c r="G88" s="23"/>
      <c r="H88" s="23"/>
      <c r="I88" s="148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99" t="s">
        <v>117</v>
      </c>
      <c r="F89" s="41"/>
      <c r="G89" s="41"/>
      <c r="H89" s="41"/>
      <c r="I89" s="157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118</v>
      </c>
      <c r="D90" s="41"/>
      <c r="E90" s="41"/>
      <c r="F90" s="41"/>
      <c r="G90" s="41"/>
      <c r="H90" s="41"/>
      <c r="I90" s="157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1.1.f - Elektroinstalace - slaboproud</v>
      </c>
      <c r="F91" s="41"/>
      <c r="G91" s="41"/>
      <c r="H91" s="41"/>
      <c r="I91" s="157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7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Školní 248, 262 31 Milín</v>
      </c>
      <c r="G93" s="41"/>
      <c r="H93" s="41"/>
      <c r="I93" s="159" t="s">
        <v>22</v>
      </c>
      <c r="J93" s="80" t="str">
        <f>IF(J16="","",J16)</f>
        <v>10. 12. 2020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157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24</v>
      </c>
      <c r="D95" s="41"/>
      <c r="E95" s="41"/>
      <c r="F95" s="28" t="str">
        <f>E19</f>
        <v>Obec Milín</v>
      </c>
      <c r="G95" s="41"/>
      <c r="H95" s="41"/>
      <c r="I95" s="159" t="s">
        <v>30</v>
      </c>
      <c r="J95" s="37" t="str">
        <f>E25</f>
        <v>JM CONSTRUCTION,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159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7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200" t="s">
        <v>121</v>
      </c>
      <c r="D98" s="201"/>
      <c r="E98" s="201"/>
      <c r="F98" s="201"/>
      <c r="G98" s="201"/>
      <c r="H98" s="201"/>
      <c r="I98" s="202"/>
      <c r="J98" s="203" t="s">
        <v>122</v>
      </c>
      <c r="K98" s="20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157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204" t="s">
        <v>123</v>
      </c>
      <c r="D100" s="41"/>
      <c r="E100" s="41"/>
      <c r="F100" s="41"/>
      <c r="G100" s="41"/>
      <c r="H100" s="41"/>
      <c r="I100" s="157"/>
      <c r="J100" s="111">
        <f>J130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124</v>
      </c>
    </row>
    <row r="101" s="9" customFormat="1" ht="24.96" customHeight="1">
      <c r="A101" s="9"/>
      <c r="B101" s="205"/>
      <c r="C101" s="206"/>
      <c r="D101" s="207" t="s">
        <v>1569</v>
      </c>
      <c r="E101" s="208"/>
      <c r="F101" s="208"/>
      <c r="G101" s="208"/>
      <c r="H101" s="208"/>
      <c r="I101" s="209"/>
      <c r="J101" s="210">
        <f>J131</f>
        <v>0</v>
      </c>
      <c r="K101" s="206"/>
      <c r="L101" s="21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2"/>
      <c r="C102" s="133"/>
      <c r="D102" s="213" t="s">
        <v>1570</v>
      </c>
      <c r="E102" s="214"/>
      <c r="F102" s="214"/>
      <c r="G102" s="214"/>
      <c r="H102" s="214"/>
      <c r="I102" s="215"/>
      <c r="J102" s="216">
        <f>J132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1571</v>
      </c>
      <c r="E103" s="214"/>
      <c r="F103" s="214"/>
      <c r="G103" s="214"/>
      <c r="H103" s="214"/>
      <c r="I103" s="215"/>
      <c r="J103" s="216">
        <f>J140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1572</v>
      </c>
      <c r="E104" s="214"/>
      <c r="F104" s="214"/>
      <c r="G104" s="214"/>
      <c r="H104" s="214"/>
      <c r="I104" s="215"/>
      <c r="J104" s="216">
        <f>J142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1573</v>
      </c>
      <c r="E105" s="214"/>
      <c r="F105" s="214"/>
      <c r="G105" s="214"/>
      <c r="H105" s="214"/>
      <c r="I105" s="215"/>
      <c r="J105" s="216">
        <f>J149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1574</v>
      </c>
      <c r="E106" s="214"/>
      <c r="F106" s="214"/>
      <c r="G106" s="214"/>
      <c r="H106" s="214"/>
      <c r="I106" s="215"/>
      <c r="J106" s="216">
        <f>J164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157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194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197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151</v>
      </c>
      <c r="D113" s="41"/>
      <c r="E113" s="41"/>
      <c r="F113" s="41"/>
      <c r="G113" s="41"/>
      <c r="H113" s="41"/>
      <c r="I113" s="157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157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157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98" t="str">
        <f>E7</f>
        <v>Revitalizace školní družiny v Milíně</v>
      </c>
      <c r="F116" s="33"/>
      <c r="G116" s="33"/>
      <c r="H116" s="33"/>
      <c r="I116" s="157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1" customFormat="1" ht="12" customHeight="1">
      <c r="B117" s="22"/>
      <c r="C117" s="33" t="s">
        <v>114</v>
      </c>
      <c r="D117" s="23"/>
      <c r="E117" s="23"/>
      <c r="F117" s="23"/>
      <c r="G117" s="23"/>
      <c r="H117" s="23"/>
      <c r="I117" s="148"/>
      <c r="J117" s="23"/>
      <c r="K117" s="23"/>
      <c r="L117" s="21"/>
    </row>
    <row r="118" s="1" customFormat="1" ht="16.5" customHeight="1">
      <c r="B118" s="22"/>
      <c r="C118" s="23"/>
      <c r="D118" s="23"/>
      <c r="E118" s="198" t="s">
        <v>115</v>
      </c>
      <c r="F118" s="23"/>
      <c r="G118" s="23"/>
      <c r="H118" s="23"/>
      <c r="I118" s="148"/>
      <c r="J118" s="23"/>
      <c r="K118" s="23"/>
      <c r="L118" s="21"/>
    </row>
    <row r="119" s="1" customFormat="1" ht="12" customHeight="1">
      <c r="B119" s="22"/>
      <c r="C119" s="33" t="s">
        <v>116</v>
      </c>
      <c r="D119" s="23"/>
      <c r="E119" s="23"/>
      <c r="F119" s="23"/>
      <c r="G119" s="23"/>
      <c r="H119" s="23"/>
      <c r="I119" s="148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199" t="s">
        <v>117</v>
      </c>
      <c r="F120" s="41"/>
      <c r="G120" s="41"/>
      <c r="H120" s="41"/>
      <c r="I120" s="157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118</v>
      </c>
      <c r="D121" s="41"/>
      <c r="E121" s="41"/>
      <c r="F121" s="41"/>
      <c r="G121" s="41"/>
      <c r="H121" s="41"/>
      <c r="I121" s="157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E13</f>
        <v>1.1.f - Elektroinstalace - slaboproud</v>
      </c>
      <c r="F122" s="41"/>
      <c r="G122" s="41"/>
      <c r="H122" s="41"/>
      <c r="I122" s="157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157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F16</f>
        <v>Školní 248, 262 31 Milín</v>
      </c>
      <c r="G124" s="41"/>
      <c r="H124" s="41"/>
      <c r="I124" s="159" t="s">
        <v>22</v>
      </c>
      <c r="J124" s="80" t="str">
        <f>IF(J16="","",J16)</f>
        <v>10. 12. 2020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157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40.05" customHeight="1">
      <c r="A126" s="39"/>
      <c r="B126" s="40"/>
      <c r="C126" s="33" t="s">
        <v>24</v>
      </c>
      <c r="D126" s="41"/>
      <c r="E126" s="41"/>
      <c r="F126" s="28" t="str">
        <f>E19</f>
        <v>Obec Milín</v>
      </c>
      <c r="G126" s="41"/>
      <c r="H126" s="41"/>
      <c r="I126" s="159" t="s">
        <v>30</v>
      </c>
      <c r="J126" s="37" t="str">
        <f>E25</f>
        <v>JM CONSTRUCTION,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28</v>
      </c>
      <c r="D127" s="41"/>
      <c r="E127" s="41"/>
      <c r="F127" s="28" t="str">
        <f>IF(E22="","",E22)</f>
        <v>Vyplň údaj</v>
      </c>
      <c r="G127" s="41"/>
      <c r="H127" s="41"/>
      <c r="I127" s="159" t="s">
        <v>33</v>
      </c>
      <c r="J127" s="37" t="str">
        <f>E28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157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18"/>
      <c r="B129" s="219"/>
      <c r="C129" s="220" t="s">
        <v>152</v>
      </c>
      <c r="D129" s="221" t="s">
        <v>62</v>
      </c>
      <c r="E129" s="221" t="s">
        <v>58</v>
      </c>
      <c r="F129" s="221" t="s">
        <v>59</v>
      </c>
      <c r="G129" s="221" t="s">
        <v>153</v>
      </c>
      <c r="H129" s="221" t="s">
        <v>154</v>
      </c>
      <c r="I129" s="222" t="s">
        <v>155</v>
      </c>
      <c r="J129" s="223" t="s">
        <v>122</v>
      </c>
      <c r="K129" s="224" t="s">
        <v>156</v>
      </c>
      <c r="L129" s="225"/>
      <c r="M129" s="101" t="s">
        <v>1</v>
      </c>
      <c r="N129" s="102" t="s">
        <v>41</v>
      </c>
      <c r="O129" s="102" t="s">
        <v>157</v>
      </c>
      <c r="P129" s="102" t="s">
        <v>158</v>
      </c>
      <c r="Q129" s="102" t="s">
        <v>159</v>
      </c>
      <c r="R129" s="102" t="s">
        <v>160</v>
      </c>
      <c r="S129" s="102" t="s">
        <v>161</v>
      </c>
      <c r="T129" s="103" t="s">
        <v>162</v>
      </c>
      <c r="U129" s="218"/>
      <c r="V129" s="218"/>
      <c r="W129" s="218"/>
      <c r="X129" s="218"/>
      <c r="Y129" s="218"/>
      <c r="Z129" s="218"/>
      <c r="AA129" s="218"/>
      <c r="AB129" s="218"/>
      <c r="AC129" s="218"/>
      <c r="AD129" s="218"/>
      <c r="AE129" s="218"/>
    </row>
    <row r="130" s="2" customFormat="1" ht="22.8" customHeight="1">
      <c r="A130" s="39"/>
      <c r="B130" s="40"/>
      <c r="C130" s="108" t="s">
        <v>163</v>
      </c>
      <c r="D130" s="41"/>
      <c r="E130" s="41"/>
      <c r="F130" s="41"/>
      <c r="G130" s="41"/>
      <c r="H130" s="41"/>
      <c r="I130" s="157"/>
      <c r="J130" s="226">
        <f>BK130</f>
        <v>0</v>
      </c>
      <c r="K130" s="41"/>
      <c r="L130" s="45"/>
      <c r="M130" s="104"/>
      <c r="N130" s="227"/>
      <c r="O130" s="105"/>
      <c r="P130" s="228">
        <f>P131</f>
        <v>0</v>
      </c>
      <c r="Q130" s="105"/>
      <c r="R130" s="228">
        <f>R131</f>
        <v>0</v>
      </c>
      <c r="S130" s="105"/>
      <c r="T130" s="229">
        <f>T131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76</v>
      </c>
      <c r="AU130" s="18" t="s">
        <v>124</v>
      </c>
      <c r="BK130" s="230">
        <f>BK131</f>
        <v>0</v>
      </c>
    </row>
    <row r="131" s="12" customFormat="1" ht="25.92" customHeight="1">
      <c r="A131" s="12"/>
      <c r="B131" s="231"/>
      <c r="C131" s="232"/>
      <c r="D131" s="233" t="s">
        <v>76</v>
      </c>
      <c r="E131" s="234" t="s">
        <v>249</v>
      </c>
      <c r="F131" s="234" t="s">
        <v>1575</v>
      </c>
      <c r="G131" s="232"/>
      <c r="H131" s="232"/>
      <c r="I131" s="235"/>
      <c r="J131" s="236">
        <f>BK131</f>
        <v>0</v>
      </c>
      <c r="K131" s="232"/>
      <c r="L131" s="237"/>
      <c r="M131" s="238"/>
      <c r="N131" s="239"/>
      <c r="O131" s="239"/>
      <c r="P131" s="240">
        <f>P132+P140+P142+P149+P164</f>
        <v>0</v>
      </c>
      <c r="Q131" s="239"/>
      <c r="R131" s="240">
        <f>R132+R140+R142+R149+R164</f>
        <v>0</v>
      </c>
      <c r="S131" s="239"/>
      <c r="T131" s="241">
        <f>T132+T140+T142+T149+T164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42" t="s">
        <v>81</v>
      </c>
      <c r="AT131" s="243" t="s">
        <v>76</v>
      </c>
      <c r="AU131" s="243" t="s">
        <v>77</v>
      </c>
      <c r="AY131" s="242" t="s">
        <v>166</v>
      </c>
      <c r="BK131" s="244">
        <f>BK132+BK140+BK142+BK149+BK164</f>
        <v>0</v>
      </c>
    </row>
    <row r="132" s="12" customFormat="1" ht="22.8" customHeight="1">
      <c r="A132" s="12"/>
      <c r="B132" s="231"/>
      <c r="C132" s="232"/>
      <c r="D132" s="233" t="s">
        <v>76</v>
      </c>
      <c r="E132" s="245" t="s">
        <v>1576</v>
      </c>
      <c r="F132" s="245" t="s">
        <v>1</v>
      </c>
      <c r="G132" s="232"/>
      <c r="H132" s="232"/>
      <c r="I132" s="235"/>
      <c r="J132" s="246">
        <f>BK132</f>
        <v>0</v>
      </c>
      <c r="K132" s="232"/>
      <c r="L132" s="237"/>
      <c r="M132" s="238"/>
      <c r="N132" s="239"/>
      <c r="O132" s="239"/>
      <c r="P132" s="240">
        <f>SUM(P133:P139)</f>
        <v>0</v>
      </c>
      <c r="Q132" s="239"/>
      <c r="R132" s="240">
        <f>SUM(R133:R139)</f>
        <v>0</v>
      </c>
      <c r="S132" s="239"/>
      <c r="T132" s="241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2" t="s">
        <v>81</v>
      </c>
      <c r="AT132" s="243" t="s">
        <v>76</v>
      </c>
      <c r="AU132" s="243" t="s">
        <v>81</v>
      </c>
      <c r="AY132" s="242" t="s">
        <v>166</v>
      </c>
      <c r="BK132" s="244">
        <f>SUM(BK133:BK139)</f>
        <v>0</v>
      </c>
    </row>
    <row r="133" s="2" customFormat="1" ht="55.5" customHeight="1">
      <c r="A133" s="39"/>
      <c r="B133" s="40"/>
      <c r="C133" s="247" t="s">
        <v>81</v>
      </c>
      <c r="D133" s="247" t="s">
        <v>168</v>
      </c>
      <c r="E133" s="248" t="s">
        <v>1577</v>
      </c>
      <c r="F133" s="249" t="s">
        <v>1578</v>
      </c>
      <c r="G133" s="250" t="s">
        <v>1258</v>
      </c>
      <c r="H133" s="251">
        <v>1</v>
      </c>
      <c r="I133" s="252"/>
      <c r="J133" s="253">
        <f>ROUND(I133*H133,2)</f>
        <v>0</v>
      </c>
      <c r="K133" s="254"/>
      <c r="L133" s="45"/>
      <c r="M133" s="255" t="s">
        <v>1</v>
      </c>
      <c r="N133" s="256" t="s">
        <v>42</v>
      </c>
      <c r="O133" s="92"/>
      <c r="P133" s="257">
        <f>O133*H133</f>
        <v>0</v>
      </c>
      <c r="Q133" s="257">
        <v>0</v>
      </c>
      <c r="R133" s="257">
        <f>Q133*H133</f>
        <v>0</v>
      </c>
      <c r="S133" s="257">
        <v>0</v>
      </c>
      <c r="T133" s="258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59" t="s">
        <v>172</v>
      </c>
      <c r="AT133" s="259" t="s">
        <v>168</v>
      </c>
      <c r="AU133" s="259" t="s">
        <v>85</v>
      </c>
      <c r="AY133" s="18" t="s">
        <v>166</v>
      </c>
      <c r="BE133" s="260">
        <f>IF(N133="základní",J133,0)</f>
        <v>0</v>
      </c>
      <c r="BF133" s="260">
        <f>IF(N133="snížená",J133,0)</f>
        <v>0</v>
      </c>
      <c r="BG133" s="260">
        <f>IF(N133="zákl. přenesená",J133,0)</f>
        <v>0</v>
      </c>
      <c r="BH133" s="260">
        <f>IF(N133="sníž. přenesená",J133,0)</f>
        <v>0</v>
      </c>
      <c r="BI133" s="260">
        <f>IF(N133="nulová",J133,0)</f>
        <v>0</v>
      </c>
      <c r="BJ133" s="18" t="s">
        <v>81</v>
      </c>
      <c r="BK133" s="260">
        <f>ROUND(I133*H133,2)</f>
        <v>0</v>
      </c>
      <c r="BL133" s="18" t="s">
        <v>172</v>
      </c>
      <c r="BM133" s="259" t="s">
        <v>1579</v>
      </c>
    </row>
    <row r="134" s="2" customFormat="1" ht="21.75" customHeight="1">
      <c r="A134" s="39"/>
      <c r="B134" s="40"/>
      <c r="C134" s="247" t="s">
        <v>266</v>
      </c>
      <c r="D134" s="247" t="s">
        <v>168</v>
      </c>
      <c r="E134" s="248" t="s">
        <v>1580</v>
      </c>
      <c r="F134" s="249" t="s">
        <v>1581</v>
      </c>
      <c r="G134" s="250" t="s">
        <v>1258</v>
      </c>
      <c r="H134" s="251">
        <v>1</v>
      </c>
      <c r="I134" s="252"/>
      <c r="J134" s="253">
        <f>ROUND(I134*H134,2)</f>
        <v>0</v>
      </c>
      <c r="K134" s="254"/>
      <c r="L134" s="45"/>
      <c r="M134" s="255" t="s">
        <v>1</v>
      </c>
      <c r="N134" s="256" t="s">
        <v>42</v>
      </c>
      <c r="O134" s="92"/>
      <c r="P134" s="257">
        <f>O134*H134</f>
        <v>0</v>
      </c>
      <c r="Q134" s="257">
        <v>0</v>
      </c>
      <c r="R134" s="257">
        <f>Q134*H134</f>
        <v>0</v>
      </c>
      <c r="S134" s="257">
        <v>0</v>
      </c>
      <c r="T134" s="25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9" t="s">
        <v>172</v>
      </c>
      <c r="AT134" s="259" t="s">
        <v>168</v>
      </c>
      <c r="AU134" s="259" t="s">
        <v>85</v>
      </c>
      <c r="AY134" s="18" t="s">
        <v>166</v>
      </c>
      <c r="BE134" s="260">
        <f>IF(N134="základní",J134,0)</f>
        <v>0</v>
      </c>
      <c r="BF134" s="260">
        <f>IF(N134="snížená",J134,0)</f>
        <v>0</v>
      </c>
      <c r="BG134" s="260">
        <f>IF(N134="zákl. přenesená",J134,0)</f>
        <v>0</v>
      </c>
      <c r="BH134" s="260">
        <f>IF(N134="sníž. přenesená",J134,0)</f>
        <v>0</v>
      </c>
      <c r="BI134" s="260">
        <f>IF(N134="nulová",J134,0)</f>
        <v>0</v>
      </c>
      <c r="BJ134" s="18" t="s">
        <v>81</v>
      </c>
      <c r="BK134" s="260">
        <f>ROUND(I134*H134,2)</f>
        <v>0</v>
      </c>
      <c r="BL134" s="18" t="s">
        <v>172</v>
      </c>
      <c r="BM134" s="259" t="s">
        <v>1582</v>
      </c>
    </row>
    <row r="135" s="2" customFormat="1" ht="16.5" customHeight="1">
      <c r="A135" s="39"/>
      <c r="B135" s="40"/>
      <c r="C135" s="247" t="s">
        <v>273</v>
      </c>
      <c r="D135" s="247" t="s">
        <v>168</v>
      </c>
      <c r="E135" s="248" t="s">
        <v>1583</v>
      </c>
      <c r="F135" s="249" t="s">
        <v>1584</v>
      </c>
      <c r="G135" s="250" t="s">
        <v>1258</v>
      </c>
      <c r="H135" s="251">
        <v>4</v>
      </c>
      <c r="I135" s="252"/>
      <c r="J135" s="253">
        <f>ROUND(I135*H135,2)</f>
        <v>0</v>
      </c>
      <c r="K135" s="254"/>
      <c r="L135" s="45"/>
      <c r="M135" s="255" t="s">
        <v>1</v>
      </c>
      <c r="N135" s="256" t="s">
        <v>42</v>
      </c>
      <c r="O135" s="92"/>
      <c r="P135" s="257">
        <f>O135*H135</f>
        <v>0</v>
      </c>
      <c r="Q135" s="257">
        <v>0</v>
      </c>
      <c r="R135" s="257">
        <f>Q135*H135</f>
        <v>0</v>
      </c>
      <c r="S135" s="257">
        <v>0</v>
      </c>
      <c r="T135" s="25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9" t="s">
        <v>172</v>
      </c>
      <c r="AT135" s="259" t="s">
        <v>168</v>
      </c>
      <c r="AU135" s="259" t="s">
        <v>85</v>
      </c>
      <c r="AY135" s="18" t="s">
        <v>166</v>
      </c>
      <c r="BE135" s="260">
        <f>IF(N135="základní",J135,0)</f>
        <v>0</v>
      </c>
      <c r="BF135" s="260">
        <f>IF(N135="snížená",J135,0)</f>
        <v>0</v>
      </c>
      <c r="BG135" s="260">
        <f>IF(N135="zákl. přenesená",J135,0)</f>
        <v>0</v>
      </c>
      <c r="BH135" s="260">
        <f>IF(N135="sníž. přenesená",J135,0)</f>
        <v>0</v>
      </c>
      <c r="BI135" s="260">
        <f>IF(N135="nulová",J135,0)</f>
        <v>0</v>
      </c>
      <c r="BJ135" s="18" t="s">
        <v>81</v>
      </c>
      <c r="BK135" s="260">
        <f>ROUND(I135*H135,2)</f>
        <v>0</v>
      </c>
      <c r="BL135" s="18" t="s">
        <v>172</v>
      </c>
      <c r="BM135" s="259" t="s">
        <v>1585</v>
      </c>
    </row>
    <row r="136" s="2" customFormat="1" ht="16.5" customHeight="1">
      <c r="A136" s="39"/>
      <c r="B136" s="40"/>
      <c r="C136" s="247" t="s">
        <v>278</v>
      </c>
      <c r="D136" s="247" t="s">
        <v>168</v>
      </c>
      <c r="E136" s="248" t="s">
        <v>1586</v>
      </c>
      <c r="F136" s="249" t="s">
        <v>1587</v>
      </c>
      <c r="G136" s="250" t="s">
        <v>1258</v>
      </c>
      <c r="H136" s="251">
        <v>5</v>
      </c>
      <c r="I136" s="252"/>
      <c r="J136" s="253">
        <f>ROUND(I136*H136,2)</f>
        <v>0</v>
      </c>
      <c r="K136" s="254"/>
      <c r="L136" s="45"/>
      <c r="M136" s="255" t="s">
        <v>1</v>
      </c>
      <c r="N136" s="256" t="s">
        <v>42</v>
      </c>
      <c r="O136" s="92"/>
      <c r="P136" s="257">
        <f>O136*H136</f>
        <v>0</v>
      </c>
      <c r="Q136" s="257">
        <v>0</v>
      </c>
      <c r="R136" s="257">
        <f>Q136*H136</f>
        <v>0</v>
      </c>
      <c r="S136" s="257">
        <v>0</v>
      </c>
      <c r="T136" s="25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9" t="s">
        <v>172</v>
      </c>
      <c r="AT136" s="259" t="s">
        <v>168</v>
      </c>
      <c r="AU136" s="259" t="s">
        <v>85</v>
      </c>
      <c r="AY136" s="18" t="s">
        <v>166</v>
      </c>
      <c r="BE136" s="260">
        <f>IF(N136="základní",J136,0)</f>
        <v>0</v>
      </c>
      <c r="BF136" s="260">
        <f>IF(N136="snížená",J136,0)</f>
        <v>0</v>
      </c>
      <c r="BG136" s="260">
        <f>IF(N136="zákl. přenesená",J136,0)</f>
        <v>0</v>
      </c>
      <c r="BH136" s="260">
        <f>IF(N136="sníž. přenesená",J136,0)</f>
        <v>0</v>
      </c>
      <c r="BI136" s="260">
        <f>IF(N136="nulová",J136,0)</f>
        <v>0</v>
      </c>
      <c r="BJ136" s="18" t="s">
        <v>81</v>
      </c>
      <c r="BK136" s="260">
        <f>ROUND(I136*H136,2)</f>
        <v>0</v>
      </c>
      <c r="BL136" s="18" t="s">
        <v>172</v>
      </c>
      <c r="BM136" s="259" t="s">
        <v>1588</v>
      </c>
    </row>
    <row r="137" s="2" customFormat="1" ht="16.5" customHeight="1">
      <c r="A137" s="39"/>
      <c r="B137" s="40"/>
      <c r="C137" s="247" t="s">
        <v>285</v>
      </c>
      <c r="D137" s="247" t="s">
        <v>168</v>
      </c>
      <c r="E137" s="248" t="s">
        <v>1589</v>
      </c>
      <c r="F137" s="249" t="s">
        <v>1590</v>
      </c>
      <c r="G137" s="250" t="s">
        <v>1258</v>
      </c>
      <c r="H137" s="251">
        <v>6</v>
      </c>
      <c r="I137" s="252"/>
      <c r="J137" s="253">
        <f>ROUND(I137*H137,2)</f>
        <v>0</v>
      </c>
      <c r="K137" s="254"/>
      <c r="L137" s="45"/>
      <c r="M137" s="255" t="s">
        <v>1</v>
      </c>
      <c r="N137" s="256" t="s">
        <v>42</v>
      </c>
      <c r="O137" s="92"/>
      <c r="P137" s="257">
        <f>O137*H137</f>
        <v>0</v>
      </c>
      <c r="Q137" s="257">
        <v>0</v>
      </c>
      <c r="R137" s="257">
        <f>Q137*H137</f>
        <v>0</v>
      </c>
      <c r="S137" s="257">
        <v>0</v>
      </c>
      <c r="T137" s="25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9" t="s">
        <v>172</v>
      </c>
      <c r="AT137" s="259" t="s">
        <v>168</v>
      </c>
      <c r="AU137" s="259" t="s">
        <v>85</v>
      </c>
      <c r="AY137" s="18" t="s">
        <v>166</v>
      </c>
      <c r="BE137" s="260">
        <f>IF(N137="základní",J137,0)</f>
        <v>0</v>
      </c>
      <c r="BF137" s="260">
        <f>IF(N137="snížená",J137,0)</f>
        <v>0</v>
      </c>
      <c r="BG137" s="260">
        <f>IF(N137="zákl. přenesená",J137,0)</f>
        <v>0</v>
      </c>
      <c r="BH137" s="260">
        <f>IF(N137="sníž. přenesená",J137,0)</f>
        <v>0</v>
      </c>
      <c r="BI137" s="260">
        <f>IF(N137="nulová",J137,0)</f>
        <v>0</v>
      </c>
      <c r="BJ137" s="18" t="s">
        <v>81</v>
      </c>
      <c r="BK137" s="260">
        <f>ROUND(I137*H137,2)</f>
        <v>0</v>
      </c>
      <c r="BL137" s="18" t="s">
        <v>172</v>
      </c>
      <c r="BM137" s="259" t="s">
        <v>1591</v>
      </c>
    </row>
    <row r="138" s="2" customFormat="1" ht="16.5" customHeight="1">
      <c r="A138" s="39"/>
      <c r="B138" s="40"/>
      <c r="C138" s="247" t="s">
        <v>294</v>
      </c>
      <c r="D138" s="247" t="s">
        <v>168</v>
      </c>
      <c r="E138" s="248" t="s">
        <v>1592</v>
      </c>
      <c r="F138" s="249" t="s">
        <v>1593</v>
      </c>
      <c r="G138" s="250" t="s">
        <v>233</v>
      </c>
      <c r="H138" s="251">
        <v>26</v>
      </c>
      <c r="I138" s="252"/>
      <c r="J138" s="253">
        <f>ROUND(I138*H138,2)</f>
        <v>0</v>
      </c>
      <c r="K138" s="254"/>
      <c r="L138" s="45"/>
      <c r="M138" s="255" t="s">
        <v>1</v>
      </c>
      <c r="N138" s="256" t="s">
        <v>42</v>
      </c>
      <c r="O138" s="92"/>
      <c r="P138" s="257">
        <f>O138*H138</f>
        <v>0</v>
      </c>
      <c r="Q138" s="257">
        <v>0</v>
      </c>
      <c r="R138" s="257">
        <f>Q138*H138</f>
        <v>0</v>
      </c>
      <c r="S138" s="257">
        <v>0</v>
      </c>
      <c r="T138" s="258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59" t="s">
        <v>172</v>
      </c>
      <c r="AT138" s="259" t="s">
        <v>168</v>
      </c>
      <c r="AU138" s="259" t="s">
        <v>85</v>
      </c>
      <c r="AY138" s="18" t="s">
        <v>166</v>
      </c>
      <c r="BE138" s="260">
        <f>IF(N138="základní",J138,0)</f>
        <v>0</v>
      </c>
      <c r="BF138" s="260">
        <f>IF(N138="snížená",J138,0)</f>
        <v>0</v>
      </c>
      <c r="BG138" s="260">
        <f>IF(N138="zákl. přenesená",J138,0)</f>
        <v>0</v>
      </c>
      <c r="BH138" s="260">
        <f>IF(N138="sníž. přenesená",J138,0)</f>
        <v>0</v>
      </c>
      <c r="BI138" s="260">
        <f>IF(N138="nulová",J138,0)</f>
        <v>0</v>
      </c>
      <c r="BJ138" s="18" t="s">
        <v>81</v>
      </c>
      <c r="BK138" s="260">
        <f>ROUND(I138*H138,2)</f>
        <v>0</v>
      </c>
      <c r="BL138" s="18" t="s">
        <v>172</v>
      </c>
      <c r="BM138" s="259" t="s">
        <v>1594</v>
      </c>
    </row>
    <row r="139" s="2" customFormat="1" ht="16.5" customHeight="1">
      <c r="A139" s="39"/>
      <c r="B139" s="40"/>
      <c r="C139" s="247" t="s">
        <v>85</v>
      </c>
      <c r="D139" s="247" t="s">
        <v>168</v>
      </c>
      <c r="E139" s="248" t="s">
        <v>1595</v>
      </c>
      <c r="F139" s="249" t="s">
        <v>1596</v>
      </c>
      <c r="G139" s="250" t="s">
        <v>1258</v>
      </c>
      <c r="H139" s="251">
        <v>1</v>
      </c>
      <c r="I139" s="252"/>
      <c r="J139" s="253">
        <f>ROUND(I139*H139,2)</f>
        <v>0</v>
      </c>
      <c r="K139" s="254"/>
      <c r="L139" s="45"/>
      <c r="M139" s="255" t="s">
        <v>1</v>
      </c>
      <c r="N139" s="256" t="s">
        <v>42</v>
      </c>
      <c r="O139" s="92"/>
      <c r="P139" s="257">
        <f>O139*H139</f>
        <v>0</v>
      </c>
      <c r="Q139" s="257">
        <v>0</v>
      </c>
      <c r="R139" s="257">
        <f>Q139*H139</f>
        <v>0</v>
      </c>
      <c r="S139" s="257">
        <v>0</v>
      </c>
      <c r="T139" s="25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9" t="s">
        <v>172</v>
      </c>
      <c r="AT139" s="259" t="s">
        <v>168</v>
      </c>
      <c r="AU139" s="259" t="s">
        <v>85</v>
      </c>
      <c r="AY139" s="18" t="s">
        <v>166</v>
      </c>
      <c r="BE139" s="260">
        <f>IF(N139="základní",J139,0)</f>
        <v>0</v>
      </c>
      <c r="BF139" s="260">
        <f>IF(N139="snížená",J139,0)</f>
        <v>0</v>
      </c>
      <c r="BG139" s="260">
        <f>IF(N139="zákl. přenesená",J139,0)</f>
        <v>0</v>
      </c>
      <c r="BH139" s="260">
        <f>IF(N139="sníž. přenesená",J139,0)</f>
        <v>0</v>
      </c>
      <c r="BI139" s="260">
        <f>IF(N139="nulová",J139,0)</f>
        <v>0</v>
      </c>
      <c r="BJ139" s="18" t="s">
        <v>81</v>
      </c>
      <c r="BK139" s="260">
        <f>ROUND(I139*H139,2)</f>
        <v>0</v>
      </c>
      <c r="BL139" s="18" t="s">
        <v>172</v>
      </c>
      <c r="BM139" s="259" t="s">
        <v>1597</v>
      </c>
    </row>
    <row r="140" s="12" customFormat="1" ht="22.8" customHeight="1">
      <c r="A140" s="12"/>
      <c r="B140" s="231"/>
      <c r="C140" s="232"/>
      <c r="D140" s="233" t="s">
        <v>76</v>
      </c>
      <c r="E140" s="245" t="s">
        <v>1598</v>
      </c>
      <c r="F140" s="245" t="s">
        <v>1599</v>
      </c>
      <c r="G140" s="232"/>
      <c r="H140" s="232"/>
      <c r="I140" s="235"/>
      <c r="J140" s="246">
        <f>BK140</f>
        <v>0</v>
      </c>
      <c r="K140" s="232"/>
      <c r="L140" s="237"/>
      <c r="M140" s="238"/>
      <c r="N140" s="239"/>
      <c r="O140" s="239"/>
      <c r="P140" s="240">
        <f>P141</f>
        <v>0</v>
      </c>
      <c r="Q140" s="239"/>
      <c r="R140" s="240">
        <f>R141</f>
        <v>0</v>
      </c>
      <c r="S140" s="239"/>
      <c r="T140" s="241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42" t="s">
        <v>81</v>
      </c>
      <c r="AT140" s="243" t="s">
        <v>76</v>
      </c>
      <c r="AU140" s="243" t="s">
        <v>81</v>
      </c>
      <c r="AY140" s="242" t="s">
        <v>166</v>
      </c>
      <c r="BK140" s="244">
        <f>BK141</f>
        <v>0</v>
      </c>
    </row>
    <row r="141" s="2" customFormat="1" ht="16.5" customHeight="1">
      <c r="A141" s="39"/>
      <c r="B141" s="40"/>
      <c r="C141" s="247" t="s">
        <v>93</v>
      </c>
      <c r="D141" s="247" t="s">
        <v>168</v>
      </c>
      <c r="E141" s="248" t="s">
        <v>1600</v>
      </c>
      <c r="F141" s="249" t="s">
        <v>1601</v>
      </c>
      <c r="G141" s="250" t="s">
        <v>1258</v>
      </c>
      <c r="H141" s="251">
        <v>3</v>
      </c>
      <c r="I141" s="252"/>
      <c r="J141" s="253">
        <f>ROUND(I141*H141,2)</f>
        <v>0</v>
      </c>
      <c r="K141" s="254"/>
      <c r="L141" s="45"/>
      <c r="M141" s="255" t="s">
        <v>1</v>
      </c>
      <c r="N141" s="256" t="s">
        <v>42</v>
      </c>
      <c r="O141" s="92"/>
      <c r="P141" s="257">
        <f>O141*H141</f>
        <v>0</v>
      </c>
      <c r="Q141" s="257">
        <v>0</v>
      </c>
      <c r="R141" s="257">
        <f>Q141*H141</f>
        <v>0</v>
      </c>
      <c r="S141" s="257">
        <v>0</v>
      </c>
      <c r="T141" s="25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9" t="s">
        <v>172</v>
      </c>
      <c r="AT141" s="259" t="s">
        <v>168</v>
      </c>
      <c r="AU141" s="259" t="s">
        <v>85</v>
      </c>
      <c r="AY141" s="18" t="s">
        <v>166</v>
      </c>
      <c r="BE141" s="260">
        <f>IF(N141="základní",J141,0)</f>
        <v>0</v>
      </c>
      <c r="BF141" s="260">
        <f>IF(N141="snížená",J141,0)</f>
        <v>0</v>
      </c>
      <c r="BG141" s="260">
        <f>IF(N141="zákl. přenesená",J141,0)</f>
        <v>0</v>
      </c>
      <c r="BH141" s="260">
        <f>IF(N141="sníž. přenesená",J141,0)</f>
        <v>0</v>
      </c>
      <c r="BI141" s="260">
        <f>IF(N141="nulová",J141,0)</f>
        <v>0</v>
      </c>
      <c r="BJ141" s="18" t="s">
        <v>81</v>
      </c>
      <c r="BK141" s="260">
        <f>ROUND(I141*H141,2)</f>
        <v>0</v>
      </c>
      <c r="BL141" s="18" t="s">
        <v>172</v>
      </c>
      <c r="BM141" s="259" t="s">
        <v>1602</v>
      </c>
    </row>
    <row r="142" s="12" customFormat="1" ht="22.8" customHeight="1">
      <c r="A142" s="12"/>
      <c r="B142" s="231"/>
      <c r="C142" s="232"/>
      <c r="D142" s="233" t="s">
        <v>76</v>
      </c>
      <c r="E142" s="245" t="s">
        <v>1603</v>
      </c>
      <c r="F142" s="245" t="s">
        <v>1604</v>
      </c>
      <c r="G142" s="232"/>
      <c r="H142" s="232"/>
      <c r="I142" s="235"/>
      <c r="J142" s="246">
        <f>BK142</f>
        <v>0</v>
      </c>
      <c r="K142" s="232"/>
      <c r="L142" s="237"/>
      <c r="M142" s="238"/>
      <c r="N142" s="239"/>
      <c r="O142" s="239"/>
      <c r="P142" s="240">
        <f>SUM(P143:P148)</f>
        <v>0</v>
      </c>
      <c r="Q142" s="239"/>
      <c r="R142" s="240">
        <f>SUM(R143:R148)</f>
        <v>0</v>
      </c>
      <c r="S142" s="239"/>
      <c r="T142" s="241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42" t="s">
        <v>81</v>
      </c>
      <c r="AT142" s="243" t="s">
        <v>76</v>
      </c>
      <c r="AU142" s="243" t="s">
        <v>81</v>
      </c>
      <c r="AY142" s="242" t="s">
        <v>166</v>
      </c>
      <c r="BK142" s="244">
        <f>SUM(BK143:BK148)</f>
        <v>0</v>
      </c>
    </row>
    <row r="143" s="2" customFormat="1" ht="16.5" customHeight="1">
      <c r="A143" s="39"/>
      <c r="B143" s="40"/>
      <c r="C143" s="247" t="s">
        <v>172</v>
      </c>
      <c r="D143" s="247" t="s">
        <v>168</v>
      </c>
      <c r="E143" s="248" t="s">
        <v>1605</v>
      </c>
      <c r="F143" s="249" t="s">
        <v>1606</v>
      </c>
      <c r="G143" s="250" t="s">
        <v>1258</v>
      </c>
      <c r="H143" s="251">
        <v>4</v>
      </c>
      <c r="I143" s="252"/>
      <c r="J143" s="253">
        <f>ROUND(I143*H143,2)</f>
        <v>0</v>
      </c>
      <c r="K143" s="254"/>
      <c r="L143" s="45"/>
      <c r="M143" s="255" t="s">
        <v>1</v>
      </c>
      <c r="N143" s="256" t="s">
        <v>42</v>
      </c>
      <c r="O143" s="92"/>
      <c r="P143" s="257">
        <f>O143*H143</f>
        <v>0</v>
      </c>
      <c r="Q143" s="257">
        <v>0</v>
      </c>
      <c r="R143" s="257">
        <f>Q143*H143</f>
        <v>0</v>
      </c>
      <c r="S143" s="257">
        <v>0</v>
      </c>
      <c r="T143" s="25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9" t="s">
        <v>172</v>
      </c>
      <c r="AT143" s="259" t="s">
        <v>168</v>
      </c>
      <c r="AU143" s="259" t="s">
        <v>85</v>
      </c>
      <c r="AY143" s="18" t="s">
        <v>166</v>
      </c>
      <c r="BE143" s="260">
        <f>IF(N143="základní",J143,0)</f>
        <v>0</v>
      </c>
      <c r="BF143" s="260">
        <f>IF(N143="snížená",J143,0)</f>
        <v>0</v>
      </c>
      <c r="BG143" s="260">
        <f>IF(N143="zákl. přenesená",J143,0)</f>
        <v>0</v>
      </c>
      <c r="BH143" s="260">
        <f>IF(N143="sníž. přenesená",J143,0)</f>
        <v>0</v>
      </c>
      <c r="BI143" s="260">
        <f>IF(N143="nulová",J143,0)</f>
        <v>0</v>
      </c>
      <c r="BJ143" s="18" t="s">
        <v>81</v>
      </c>
      <c r="BK143" s="260">
        <f>ROUND(I143*H143,2)</f>
        <v>0</v>
      </c>
      <c r="BL143" s="18" t="s">
        <v>172</v>
      </c>
      <c r="BM143" s="259" t="s">
        <v>1607</v>
      </c>
    </row>
    <row r="144" s="2" customFormat="1" ht="16.5" customHeight="1">
      <c r="A144" s="39"/>
      <c r="B144" s="40"/>
      <c r="C144" s="247" t="s">
        <v>197</v>
      </c>
      <c r="D144" s="247" t="s">
        <v>168</v>
      </c>
      <c r="E144" s="248" t="s">
        <v>1608</v>
      </c>
      <c r="F144" s="249" t="s">
        <v>1609</v>
      </c>
      <c r="G144" s="250" t="s">
        <v>1258</v>
      </c>
      <c r="H144" s="251">
        <v>1</v>
      </c>
      <c r="I144" s="252"/>
      <c r="J144" s="253">
        <f>ROUND(I144*H144,2)</f>
        <v>0</v>
      </c>
      <c r="K144" s="254"/>
      <c r="L144" s="45"/>
      <c r="M144" s="255" t="s">
        <v>1</v>
      </c>
      <c r="N144" s="256" t="s">
        <v>42</v>
      </c>
      <c r="O144" s="92"/>
      <c r="P144" s="257">
        <f>O144*H144</f>
        <v>0</v>
      </c>
      <c r="Q144" s="257">
        <v>0</v>
      </c>
      <c r="R144" s="257">
        <f>Q144*H144</f>
        <v>0</v>
      </c>
      <c r="S144" s="257">
        <v>0</v>
      </c>
      <c r="T144" s="25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9" t="s">
        <v>172</v>
      </c>
      <c r="AT144" s="259" t="s">
        <v>168</v>
      </c>
      <c r="AU144" s="259" t="s">
        <v>85</v>
      </c>
      <c r="AY144" s="18" t="s">
        <v>166</v>
      </c>
      <c r="BE144" s="260">
        <f>IF(N144="základní",J144,0)</f>
        <v>0</v>
      </c>
      <c r="BF144" s="260">
        <f>IF(N144="snížená",J144,0)</f>
        <v>0</v>
      </c>
      <c r="BG144" s="260">
        <f>IF(N144="zákl. přenesená",J144,0)</f>
        <v>0</v>
      </c>
      <c r="BH144" s="260">
        <f>IF(N144="sníž. přenesená",J144,0)</f>
        <v>0</v>
      </c>
      <c r="BI144" s="260">
        <f>IF(N144="nulová",J144,0)</f>
        <v>0</v>
      </c>
      <c r="BJ144" s="18" t="s">
        <v>81</v>
      </c>
      <c r="BK144" s="260">
        <f>ROUND(I144*H144,2)</f>
        <v>0</v>
      </c>
      <c r="BL144" s="18" t="s">
        <v>172</v>
      </c>
      <c r="BM144" s="259" t="s">
        <v>1610</v>
      </c>
    </row>
    <row r="145" s="2" customFormat="1" ht="16.5" customHeight="1">
      <c r="A145" s="39"/>
      <c r="B145" s="40"/>
      <c r="C145" s="247" t="s">
        <v>203</v>
      </c>
      <c r="D145" s="247" t="s">
        <v>168</v>
      </c>
      <c r="E145" s="248" t="s">
        <v>1611</v>
      </c>
      <c r="F145" s="249" t="s">
        <v>1612</v>
      </c>
      <c r="G145" s="250" t="s">
        <v>1258</v>
      </c>
      <c r="H145" s="251">
        <v>5</v>
      </c>
      <c r="I145" s="252"/>
      <c r="J145" s="253">
        <f>ROUND(I145*H145,2)</f>
        <v>0</v>
      </c>
      <c r="K145" s="254"/>
      <c r="L145" s="45"/>
      <c r="M145" s="255" t="s">
        <v>1</v>
      </c>
      <c r="N145" s="256" t="s">
        <v>42</v>
      </c>
      <c r="O145" s="92"/>
      <c r="P145" s="257">
        <f>O145*H145</f>
        <v>0</v>
      </c>
      <c r="Q145" s="257">
        <v>0</v>
      </c>
      <c r="R145" s="257">
        <f>Q145*H145</f>
        <v>0</v>
      </c>
      <c r="S145" s="257">
        <v>0</v>
      </c>
      <c r="T145" s="25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9" t="s">
        <v>172</v>
      </c>
      <c r="AT145" s="259" t="s">
        <v>168</v>
      </c>
      <c r="AU145" s="259" t="s">
        <v>85</v>
      </c>
      <c r="AY145" s="18" t="s">
        <v>166</v>
      </c>
      <c r="BE145" s="260">
        <f>IF(N145="základní",J145,0)</f>
        <v>0</v>
      </c>
      <c r="BF145" s="260">
        <f>IF(N145="snížená",J145,0)</f>
        <v>0</v>
      </c>
      <c r="BG145" s="260">
        <f>IF(N145="zákl. přenesená",J145,0)</f>
        <v>0</v>
      </c>
      <c r="BH145" s="260">
        <f>IF(N145="sníž. přenesená",J145,0)</f>
        <v>0</v>
      </c>
      <c r="BI145" s="260">
        <f>IF(N145="nulová",J145,0)</f>
        <v>0</v>
      </c>
      <c r="BJ145" s="18" t="s">
        <v>81</v>
      </c>
      <c r="BK145" s="260">
        <f>ROUND(I145*H145,2)</f>
        <v>0</v>
      </c>
      <c r="BL145" s="18" t="s">
        <v>172</v>
      </c>
      <c r="BM145" s="259" t="s">
        <v>1613</v>
      </c>
    </row>
    <row r="146" s="2" customFormat="1" ht="16.5" customHeight="1">
      <c r="A146" s="39"/>
      <c r="B146" s="40"/>
      <c r="C146" s="247" t="s">
        <v>207</v>
      </c>
      <c r="D146" s="247" t="s">
        <v>168</v>
      </c>
      <c r="E146" s="248" t="s">
        <v>1614</v>
      </c>
      <c r="F146" s="249" t="s">
        <v>1615</v>
      </c>
      <c r="G146" s="250" t="s">
        <v>1258</v>
      </c>
      <c r="H146" s="251">
        <v>3</v>
      </c>
      <c r="I146" s="252"/>
      <c r="J146" s="253">
        <f>ROUND(I146*H146,2)</f>
        <v>0</v>
      </c>
      <c r="K146" s="254"/>
      <c r="L146" s="45"/>
      <c r="M146" s="255" t="s">
        <v>1</v>
      </c>
      <c r="N146" s="256" t="s">
        <v>42</v>
      </c>
      <c r="O146" s="92"/>
      <c r="P146" s="257">
        <f>O146*H146</f>
        <v>0</v>
      </c>
      <c r="Q146" s="257">
        <v>0</v>
      </c>
      <c r="R146" s="257">
        <f>Q146*H146</f>
        <v>0</v>
      </c>
      <c r="S146" s="257">
        <v>0</v>
      </c>
      <c r="T146" s="25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59" t="s">
        <v>172</v>
      </c>
      <c r="AT146" s="259" t="s">
        <v>168</v>
      </c>
      <c r="AU146" s="259" t="s">
        <v>85</v>
      </c>
      <c r="AY146" s="18" t="s">
        <v>166</v>
      </c>
      <c r="BE146" s="260">
        <f>IF(N146="základní",J146,0)</f>
        <v>0</v>
      </c>
      <c r="BF146" s="260">
        <f>IF(N146="snížená",J146,0)</f>
        <v>0</v>
      </c>
      <c r="BG146" s="260">
        <f>IF(N146="zákl. přenesená",J146,0)</f>
        <v>0</v>
      </c>
      <c r="BH146" s="260">
        <f>IF(N146="sníž. přenesená",J146,0)</f>
        <v>0</v>
      </c>
      <c r="BI146" s="260">
        <f>IF(N146="nulová",J146,0)</f>
        <v>0</v>
      </c>
      <c r="BJ146" s="18" t="s">
        <v>81</v>
      </c>
      <c r="BK146" s="260">
        <f>ROUND(I146*H146,2)</f>
        <v>0</v>
      </c>
      <c r="BL146" s="18" t="s">
        <v>172</v>
      </c>
      <c r="BM146" s="259" t="s">
        <v>1616</v>
      </c>
    </row>
    <row r="147" s="2" customFormat="1" ht="16.5" customHeight="1">
      <c r="A147" s="39"/>
      <c r="B147" s="40"/>
      <c r="C147" s="247" t="s">
        <v>252</v>
      </c>
      <c r="D147" s="247" t="s">
        <v>168</v>
      </c>
      <c r="E147" s="248" t="s">
        <v>1617</v>
      </c>
      <c r="F147" s="249" t="s">
        <v>1618</v>
      </c>
      <c r="G147" s="250" t="s">
        <v>233</v>
      </c>
      <c r="H147" s="251">
        <v>46</v>
      </c>
      <c r="I147" s="252"/>
      <c r="J147" s="253">
        <f>ROUND(I147*H147,2)</f>
        <v>0</v>
      </c>
      <c r="K147" s="254"/>
      <c r="L147" s="45"/>
      <c r="M147" s="255" t="s">
        <v>1</v>
      </c>
      <c r="N147" s="256" t="s">
        <v>42</v>
      </c>
      <c r="O147" s="92"/>
      <c r="P147" s="257">
        <f>O147*H147</f>
        <v>0</v>
      </c>
      <c r="Q147" s="257">
        <v>0</v>
      </c>
      <c r="R147" s="257">
        <f>Q147*H147</f>
        <v>0</v>
      </c>
      <c r="S147" s="257">
        <v>0</v>
      </c>
      <c r="T147" s="25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9" t="s">
        <v>172</v>
      </c>
      <c r="AT147" s="259" t="s">
        <v>168</v>
      </c>
      <c r="AU147" s="259" t="s">
        <v>85</v>
      </c>
      <c r="AY147" s="18" t="s">
        <v>166</v>
      </c>
      <c r="BE147" s="260">
        <f>IF(N147="základní",J147,0)</f>
        <v>0</v>
      </c>
      <c r="BF147" s="260">
        <f>IF(N147="snížená",J147,0)</f>
        <v>0</v>
      </c>
      <c r="BG147" s="260">
        <f>IF(N147="zákl. přenesená",J147,0)</f>
        <v>0</v>
      </c>
      <c r="BH147" s="260">
        <f>IF(N147="sníž. přenesená",J147,0)</f>
        <v>0</v>
      </c>
      <c r="BI147" s="260">
        <f>IF(N147="nulová",J147,0)</f>
        <v>0</v>
      </c>
      <c r="BJ147" s="18" t="s">
        <v>81</v>
      </c>
      <c r="BK147" s="260">
        <f>ROUND(I147*H147,2)</f>
        <v>0</v>
      </c>
      <c r="BL147" s="18" t="s">
        <v>172</v>
      </c>
      <c r="BM147" s="259" t="s">
        <v>1619</v>
      </c>
    </row>
    <row r="148" s="2" customFormat="1" ht="16.5" customHeight="1">
      <c r="A148" s="39"/>
      <c r="B148" s="40"/>
      <c r="C148" s="247" t="s">
        <v>260</v>
      </c>
      <c r="D148" s="247" t="s">
        <v>168</v>
      </c>
      <c r="E148" s="248" t="s">
        <v>1620</v>
      </c>
      <c r="F148" s="249" t="s">
        <v>1621</v>
      </c>
      <c r="G148" s="250" t="s">
        <v>233</v>
      </c>
      <c r="H148" s="251">
        <v>78</v>
      </c>
      <c r="I148" s="252"/>
      <c r="J148" s="253">
        <f>ROUND(I148*H148,2)</f>
        <v>0</v>
      </c>
      <c r="K148" s="254"/>
      <c r="L148" s="45"/>
      <c r="M148" s="255" t="s">
        <v>1</v>
      </c>
      <c r="N148" s="256" t="s">
        <v>42</v>
      </c>
      <c r="O148" s="92"/>
      <c r="P148" s="257">
        <f>O148*H148</f>
        <v>0</v>
      </c>
      <c r="Q148" s="257">
        <v>0</v>
      </c>
      <c r="R148" s="257">
        <f>Q148*H148</f>
        <v>0</v>
      </c>
      <c r="S148" s="257">
        <v>0</v>
      </c>
      <c r="T148" s="25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9" t="s">
        <v>172</v>
      </c>
      <c r="AT148" s="259" t="s">
        <v>168</v>
      </c>
      <c r="AU148" s="259" t="s">
        <v>85</v>
      </c>
      <c r="AY148" s="18" t="s">
        <v>166</v>
      </c>
      <c r="BE148" s="260">
        <f>IF(N148="základní",J148,0)</f>
        <v>0</v>
      </c>
      <c r="BF148" s="260">
        <f>IF(N148="snížená",J148,0)</f>
        <v>0</v>
      </c>
      <c r="BG148" s="260">
        <f>IF(N148="zákl. přenesená",J148,0)</f>
        <v>0</v>
      </c>
      <c r="BH148" s="260">
        <f>IF(N148="sníž. přenesená",J148,0)</f>
        <v>0</v>
      </c>
      <c r="BI148" s="260">
        <f>IF(N148="nulová",J148,0)</f>
        <v>0</v>
      </c>
      <c r="BJ148" s="18" t="s">
        <v>81</v>
      </c>
      <c r="BK148" s="260">
        <f>ROUND(I148*H148,2)</f>
        <v>0</v>
      </c>
      <c r="BL148" s="18" t="s">
        <v>172</v>
      </c>
      <c r="BM148" s="259" t="s">
        <v>1622</v>
      </c>
    </row>
    <row r="149" s="12" customFormat="1" ht="22.8" customHeight="1">
      <c r="A149" s="12"/>
      <c r="B149" s="231"/>
      <c r="C149" s="232"/>
      <c r="D149" s="233" t="s">
        <v>76</v>
      </c>
      <c r="E149" s="245" t="s">
        <v>1623</v>
      </c>
      <c r="F149" s="245" t="s">
        <v>1624</v>
      </c>
      <c r="G149" s="232"/>
      <c r="H149" s="232"/>
      <c r="I149" s="235"/>
      <c r="J149" s="246">
        <f>BK149</f>
        <v>0</v>
      </c>
      <c r="K149" s="232"/>
      <c r="L149" s="237"/>
      <c r="M149" s="238"/>
      <c r="N149" s="239"/>
      <c r="O149" s="239"/>
      <c r="P149" s="240">
        <f>SUM(P150:P163)</f>
        <v>0</v>
      </c>
      <c r="Q149" s="239"/>
      <c r="R149" s="240">
        <f>SUM(R150:R163)</f>
        <v>0</v>
      </c>
      <c r="S149" s="239"/>
      <c r="T149" s="241">
        <f>SUM(T150:T163)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42" t="s">
        <v>81</v>
      </c>
      <c r="AT149" s="243" t="s">
        <v>76</v>
      </c>
      <c r="AU149" s="243" t="s">
        <v>81</v>
      </c>
      <c r="AY149" s="242" t="s">
        <v>166</v>
      </c>
      <c r="BK149" s="244">
        <f>SUM(BK150:BK163)</f>
        <v>0</v>
      </c>
    </row>
    <row r="150" s="2" customFormat="1" ht="16.5" customHeight="1">
      <c r="A150" s="39"/>
      <c r="B150" s="40"/>
      <c r="C150" s="247" t="s">
        <v>8</v>
      </c>
      <c r="D150" s="247" t="s">
        <v>168</v>
      </c>
      <c r="E150" s="248" t="s">
        <v>1625</v>
      </c>
      <c r="F150" s="249" t="s">
        <v>1626</v>
      </c>
      <c r="G150" s="250" t="s">
        <v>1258</v>
      </c>
      <c r="H150" s="251">
        <v>2</v>
      </c>
      <c r="I150" s="252"/>
      <c r="J150" s="253">
        <f>ROUND(I150*H150,2)</f>
        <v>0</v>
      </c>
      <c r="K150" s="254"/>
      <c r="L150" s="45"/>
      <c r="M150" s="255" t="s">
        <v>1</v>
      </c>
      <c r="N150" s="256" t="s">
        <v>42</v>
      </c>
      <c r="O150" s="92"/>
      <c r="P150" s="257">
        <f>O150*H150</f>
        <v>0</v>
      </c>
      <c r="Q150" s="257">
        <v>0</v>
      </c>
      <c r="R150" s="257">
        <f>Q150*H150</f>
        <v>0</v>
      </c>
      <c r="S150" s="257">
        <v>0</v>
      </c>
      <c r="T150" s="25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9" t="s">
        <v>172</v>
      </c>
      <c r="AT150" s="259" t="s">
        <v>168</v>
      </c>
      <c r="AU150" s="259" t="s">
        <v>85</v>
      </c>
      <c r="AY150" s="18" t="s">
        <v>166</v>
      </c>
      <c r="BE150" s="260">
        <f>IF(N150="základní",J150,0)</f>
        <v>0</v>
      </c>
      <c r="BF150" s="260">
        <f>IF(N150="snížená",J150,0)</f>
        <v>0</v>
      </c>
      <c r="BG150" s="260">
        <f>IF(N150="zákl. přenesená",J150,0)</f>
        <v>0</v>
      </c>
      <c r="BH150" s="260">
        <f>IF(N150="sníž. přenesená",J150,0)</f>
        <v>0</v>
      </c>
      <c r="BI150" s="260">
        <f>IF(N150="nulová",J150,0)</f>
        <v>0</v>
      </c>
      <c r="BJ150" s="18" t="s">
        <v>81</v>
      </c>
      <c r="BK150" s="260">
        <f>ROUND(I150*H150,2)</f>
        <v>0</v>
      </c>
      <c r="BL150" s="18" t="s">
        <v>172</v>
      </c>
      <c r="BM150" s="259" t="s">
        <v>1627</v>
      </c>
    </row>
    <row r="151" s="2" customFormat="1" ht="16.5" customHeight="1">
      <c r="A151" s="39"/>
      <c r="B151" s="40"/>
      <c r="C151" s="247" t="s">
        <v>304</v>
      </c>
      <c r="D151" s="247" t="s">
        <v>168</v>
      </c>
      <c r="E151" s="248" t="s">
        <v>1628</v>
      </c>
      <c r="F151" s="249" t="s">
        <v>1629</v>
      </c>
      <c r="G151" s="250" t="s">
        <v>1258</v>
      </c>
      <c r="H151" s="251">
        <v>12</v>
      </c>
      <c r="I151" s="252"/>
      <c r="J151" s="253">
        <f>ROUND(I151*H151,2)</f>
        <v>0</v>
      </c>
      <c r="K151" s="254"/>
      <c r="L151" s="45"/>
      <c r="M151" s="255" t="s">
        <v>1</v>
      </c>
      <c r="N151" s="256" t="s">
        <v>42</v>
      </c>
      <c r="O151" s="92"/>
      <c r="P151" s="257">
        <f>O151*H151</f>
        <v>0</v>
      </c>
      <c r="Q151" s="257">
        <v>0</v>
      </c>
      <c r="R151" s="257">
        <f>Q151*H151</f>
        <v>0</v>
      </c>
      <c r="S151" s="257">
        <v>0</v>
      </c>
      <c r="T151" s="258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59" t="s">
        <v>172</v>
      </c>
      <c r="AT151" s="259" t="s">
        <v>168</v>
      </c>
      <c r="AU151" s="259" t="s">
        <v>85</v>
      </c>
      <c r="AY151" s="18" t="s">
        <v>166</v>
      </c>
      <c r="BE151" s="260">
        <f>IF(N151="základní",J151,0)</f>
        <v>0</v>
      </c>
      <c r="BF151" s="260">
        <f>IF(N151="snížená",J151,0)</f>
        <v>0</v>
      </c>
      <c r="BG151" s="260">
        <f>IF(N151="zákl. přenesená",J151,0)</f>
        <v>0</v>
      </c>
      <c r="BH151" s="260">
        <f>IF(N151="sníž. přenesená",J151,0)</f>
        <v>0</v>
      </c>
      <c r="BI151" s="260">
        <f>IF(N151="nulová",J151,0)</f>
        <v>0</v>
      </c>
      <c r="BJ151" s="18" t="s">
        <v>81</v>
      </c>
      <c r="BK151" s="260">
        <f>ROUND(I151*H151,2)</f>
        <v>0</v>
      </c>
      <c r="BL151" s="18" t="s">
        <v>172</v>
      </c>
      <c r="BM151" s="259" t="s">
        <v>1630</v>
      </c>
    </row>
    <row r="152" s="2" customFormat="1" ht="21.75" customHeight="1">
      <c r="A152" s="39"/>
      <c r="B152" s="40"/>
      <c r="C152" s="247" t="s">
        <v>309</v>
      </c>
      <c r="D152" s="247" t="s">
        <v>168</v>
      </c>
      <c r="E152" s="248" t="s">
        <v>1631</v>
      </c>
      <c r="F152" s="249" t="s">
        <v>1632</v>
      </c>
      <c r="G152" s="250" t="s">
        <v>1258</v>
      </c>
      <c r="H152" s="251">
        <v>2</v>
      </c>
      <c r="I152" s="252"/>
      <c r="J152" s="253">
        <f>ROUND(I152*H152,2)</f>
        <v>0</v>
      </c>
      <c r="K152" s="254"/>
      <c r="L152" s="45"/>
      <c r="M152" s="255" t="s">
        <v>1</v>
      </c>
      <c r="N152" s="256" t="s">
        <v>42</v>
      </c>
      <c r="O152" s="92"/>
      <c r="P152" s="257">
        <f>O152*H152</f>
        <v>0</v>
      </c>
      <c r="Q152" s="257">
        <v>0</v>
      </c>
      <c r="R152" s="257">
        <f>Q152*H152</f>
        <v>0</v>
      </c>
      <c r="S152" s="257">
        <v>0</v>
      </c>
      <c r="T152" s="25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9" t="s">
        <v>172</v>
      </c>
      <c r="AT152" s="259" t="s">
        <v>168</v>
      </c>
      <c r="AU152" s="259" t="s">
        <v>85</v>
      </c>
      <c r="AY152" s="18" t="s">
        <v>166</v>
      </c>
      <c r="BE152" s="260">
        <f>IF(N152="základní",J152,0)</f>
        <v>0</v>
      </c>
      <c r="BF152" s="260">
        <f>IF(N152="snížená",J152,0)</f>
        <v>0</v>
      </c>
      <c r="BG152" s="260">
        <f>IF(N152="zákl. přenesená",J152,0)</f>
        <v>0</v>
      </c>
      <c r="BH152" s="260">
        <f>IF(N152="sníž. přenesená",J152,0)</f>
        <v>0</v>
      </c>
      <c r="BI152" s="260">
        <f>IF(N152="nulová",J152,0)</f>
        <v>0</v>
      </c>
      <c r="BJ152" s="18" t="s">
        <v>81</v>
      </c>
      <c r="BK152" s="260">
        <f>ROUND(I152*H152,2)</f>
        <v>0</v>
      </c>
      <c r="BL152" s="18" t="s">
        <v>172</v>
      </c>
      <c r="BM152" s="259" t="s">
        <v>1633</v>
      </c>
    </row>
    <row r="153" s="2" customFormat="1" ht="16.5" customHeight="1">
      <c r="A153" s="39"/>
      <c r="B153" s="40"/>
      <c r="C153" s="247" t="s">
        <v>313</v>
      </c>
      <c r="D153" s="247" t="s">
        <v>168</v>
      </c>
      <c r="E153" s="248" t="s">
        <v>1634</v>
      </c>
      <c r="F153" s="249" t="s">
        <v>1635</v>
      </c>
      <c r="G153" s="250" t="s">
        <v>1258</v>
      </c>
      <c r="H153" s="251">
        <v>2</v>
      </c>
      <c r="I153" s="252"/>
      <c r="J153" s="253">
        <f>ROUND(I153*H153,2)</f>
        <v>0</v>
      </c>
      <c r="K153" s="254"/>
      <c r="L153" s="45"/>
      <c r="M153" s="255" t="s">
        <v>1</v>
      </c>
      <c r="N153" s="256" t="s">
        <v>42</v>
      </c>
      <c r="O153" s="92"/>
      <c r="P153" s="257">
        <f>O153*H153</f>
        <v>0</v>
      </c>
      <c r="Q153" s="257">
        <v>0</v>
      </c>
      <c r="R153" s="257">
        <f>Q153*H153</f>
        <v>0</v>
      </c>
      <c r="S153" s="257">
        <v>0</v>
      </c>
      <c r="T153" s="25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9" t="s">
        <v>172</v>
      </c>
      <c r="AT153" s="259" t="s">
        <v>168</v>
      </c>
      <c r="AU153" s="259" t="s">
        <v>85</v>
      </c>
      <c r="AY153" s="18" t="s">
        <v>166</v>
      </c>
      <c r="BE153" s="260">
        <f>IF(N153="základní",J153,0)</f>
        <v>0</v>
      </c>
      <c r="BF153" s="260">
        <f>IF(N153="snížená",J153,0)</f>
        <v>0</v>
      </c>
      <c r="BG153" s="260">
        <f>IF(N153="zákl. přenesená",J153,0)</f>
        <v>0</v>
      </c>
      <c r="BH153" s="260">
        <f>IF(N153="sníž. přenesená",J153,0)</f>
        <v>0</v>
      </c>
      <c r="BI153" s="260">
        <f>IF(N153="nulová",J153,0)</f>
        <v>0</v>
      </c>
      <c r="BJ153" s="18" t="s">
        <v>81</v>
      </c>
      <c r="BK153" s="260">
        <f>ROUND(I153*H153,2)</f>
        <v>0</v>
      </c>
      <c r="BL153" s="18" t="s">
        <v>172</v>
      </c>
      <c r="BM153" s="259" t="s">
        <v>1636</v>
      </c>
    </row>
    <row r="154" s="2" customFormat="1" ht="16.5" customHeight="1">
      <c r="A154" s="39"/>
      <c r="B154" s="40"/>
      <c r="C154" s="247" t="s">
        <v>327</v>
      </c>
      <c r="D154" s="247" t="s">
        <v>168</v>
      </c>
      <c r="E154" s="248" t="s">
        <v>1637</v>
      </c>
      <c r="F154" s="249" t="s">
        <v>1638</v>
      </c>
      <c r="G154" s="250" t="s">
        <v>233</v>
      </c>
      <c r="H154" s="251">
        <v>864</v>
      </c>
      <c r="I154" s="252"/>
      <c r="J154" s="253">
        <f>ROUND(I154*H154,2)</f>
        <v>0</v>
      </c>
      <c r="K154" s="254"/>
      <c r="L154" s="45"/>
      <c r="M154" s="255" t="s">
        <v>1</v>
      </c>
      <c r="N154" s="256" t="s">
        <v>42</v>
      </c>
      <c r="O154" s="92"/>
      <c r="P154" s="257">
        <f>O154*H154</f>
        <v>0</v>
      </c>
      <c r="Q154" s="257">
        <v>0</v>
      </c>
      <c r="R154" s="257">
        <f>Q154*H154</f>
        <v>0</v>
      </c>
      <c r="S154" s="257">
        <v>0</v>
      </c>
      <c r="T154" s="25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9" t="s">
        <v>172</v>
      </c>
      <c r="AT154" s="259" t="s">
        <v>168</v>
      </c>
      <c r="AU154" s="259" t="s">
        <v>85</v>
      </c>
      <c r="AY154" s="18" t="s">
        <v>166</v>
      </c>
      <c r="BE154" s="260">
        <f>IF(N154="základní",J154,0)</f>
        <v>0</v>
      </c>
      <c r="BF154" s="260">
        <f>IF(N154="snížená",J154,0)</f>
        <v>0</v>
      </c>
      <c r="BG154" s="260">
        <f>IF(N154="zákl. přenesená",J154,0)</f>
        <v>0</v>
      </c>
      <c r="BH154" s="260">
        <f>IF(N154="sníž. přenesená",J154,0)</f>
        <v>0</v>
      </c>
      <c r="BI154" s="260">
        <f>IF(N154="nulová",J154,0)</f>
        <v>0</v>
      </c>
      <c r="BJ154" s="18" t="s">
        <v>81</v>
      </c>
      <c r="BK154" s="260">
        <f>ROUND(I154*H154,2)</f>
        <v>0</v>
      </c>
      <c r="BL154" s="18" t="s">
        <v>172</v>
      </c>
      <c r="BM154" s="259" t="s">
        <v>1639</v>
      </c>
    </row>
    <row r="155" s="2" customFormat="1" ht="16.5" customHeight="1">
      <c r="A155" s="39"/>
      <c r="B155" s="40"/>
      <c r="C155" s="247" t="s">
        <v>331</v>
      </c>
      <c r="D155" s="247" t="s">
        <v>168</v>
      </c>
      <c r="E155" s="248" t="s">
        <v>1640</v>
      </c>
      <c r="F155" s="249" t="s">
        <v>1641</v>
      </c>
      <c r="G155" s="250" t="s">
        <v>1258</v>
      </c>
      <c r="H155" s="251">
        <v>14</v>
      </c>
      <c r="I155" s="252"/>
      <c r="J155" s="253">
        <f>ROUND(I155*H155,2)</f>
        <v>0</v>
      </c>
      <c r="K155" s="254"/>
      <c r="L155" s="45"/>
      <c r="M155" s="255" t="s">
        <v>1</v>
      </c>
      <c r="N155" s="256" t="s">
        <v>42</v>
      </c>
      <c r="O155" s="92"/>
      <c r="P155" s="257">
        <f>O155*H155</f>
        <v>0</v>
      </c>
      <c r="Q155" s="257">
        <v>0</v>
      </c>
      <c r="R155" s="257">
        <f>Q155*H155</f>
        <v>0</v>
      </c>
      <c r="S155" s="257">
        <v>0</v>
      </c>
      <c r="T155" s="25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9" t="s">
        <v>172</v>
      </c>
      <c r="AT155" s="259" t="s">
        <v>168</v>
      </c>
      <c r="AU155" s="259" t="s">
        <v>85</v>
      </c>
      <c r="AY155" s="18" t="s">
        <v>166</v>
      </c>
      <c r="BE155" s="260">
        <f>IF(N155="základní",J155,0)</f>
        <v>0</v>
      </c>
      <c r="BF155" s="260">
        <f>IF(N155="snížená",J155,0)</f>
        <v>0</v>
      </c>
      <c r="BG155" s="260">
        <f>IF(N155="zákl. přenesená",J155,0)</f>
        <v>0</v>
      </c>
      <c r="BH155" s="260">
        <f>IF(N155="sníž. přenesená",J155,0)</f>
        <v>0</v>
      </c>
      <c r="BI155" s="260">
        <f>IF(N155="nulová",J155,0)</f>
        <v>0</v>
      </c>
      <c r="BJ155" s="18" t="s">
        <v>81</v>
      </c>
      <c r="BK155" s="260">
        <f>ROUND(I155*H155,2)</f>
        <v>0</v>
      </c>
      <c r="BL155" s="18" t="s">
        <v>172</v>
      </c>
      <c r="BM155" s="259" t="s">
        <v>1642</v>
      </c>
    </row>
    <row r="156" s="2" customFormat="1" ht="16.5" customHeight="1">
      <c r="A156" s="39"/>
      <c r="B156" s="40"/>
      <c r="C156" s="247" t="s">
        <v>7</v>
      </c>
      <c r="D156" s="247" t="s">
        <v>168</v>
      </c>
      <c r="E156" s="248" t="s">
        <v>1643</v>
      </c>
      <c r="F156" s="249" t="s">
        <v>1644</v>
      </c>
      <c r="G156" s="250" t="s">
        <v>1258</v>
      </c>
      <c r="H156" s="251">
        <v>32</v>
      </c>
      <c r="I156" s="252"/>
      <c r="J156" s="253">
        <f>ROUND(I156*H156,2)</f>
        <v>0</v>
      </c>
      <c r="K156" s="254"/>
      <c r="L156" s="45"/>
      <c r="M156" s="255" t="s">
        <v>1</v>
      </c>
      <c r="N156" s="256" t="s">
        <v>42</v>
      </c>
      <c r="O156" s="92"/>
      <c r="P156" s="257">
        <f>O156*H156</f>
        <v>0</v>
      </c>
      <c r="Q156" s="257">
        <v>0</v>
      </c>
      <c r="R156" s="257">
        <f>Q156*H156</f>
        <v>0</v>
      </c>
      <c r="S156" s="257">
        <v>0</v>
      </c>
      <c r="T156" s="258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59" t="s">
        <v>172</v>
      </c>
      <c r="AT156" s="259" t="s">
        <v>168</v>
      </c>
      <c r="AU156" s="259" t="s">
        <v>85</v>
      </c>
      <c r="AY156" s="18" t="s">
        <v>166</v>
      </c>
      <c r="BE156" s="260">
        <f>IF(N156="základní",J156,0)</f>
        <v>0</v>
      </c>
      <c r="BF156" s="260">
        <f>IF(N156="snížená",J156,0)</f>
        <v>0</v>
      </c>
      <c r="BG156" s="260">
        <f>IF(N156="zákl. přenesená",J156,0)</f>
        <v>0</v>
      </c>
      <c r="BH156" s="260">
        <f>IF(N156="sníž. přenesená",J156,0)</f>
        <v>0</v>
      </c>
      <c r="BI156" s="260">
        <f>IF(N156="nulová",J156,0)</f>
        <v>0</v>
      </c>
      <c r="BJ156" s="18" t="s">
        <v>81</v>
      </c>
      <c r="BK156" s="260">
        <f>ROUND(I156*H156,2)</f>
        <v>0</v>
      </c>
      <c r="BL156" s="18" t="s">
        <v>172</v>
      </c>
      <c r="BM156" s="259" t="s">
        <v>1645</v>
      </c>
    </row>
    <row r="157" s="2" customFormat="1" ht="16.5" customHeight="1">
      <c r="A157" s="39"/>
      <c r="B157" s="40"/>
      <c r="C157" s="247" t="s">
        <v>338</v>
      </c>
      <c r="D157" s="247" t="s">
        <v>168</v>
      </c>
      <c r="E157" s="248" t="s">
        <v>1646</v>
      </c>
      <c r="F157" s="249" t="s">
        <v>1647</v>
      </c>
      <c r="G157" s="250" t="s">
        <v>1258</v>
      </c>
      <c r="H157" s="251">
        <v>12</v>
      </c>
      <c r="I157" s="252"/>
      <c r="J157" s="253">
        <f>ROUND(I157*H157,2)</f>
        <v>0</v>
      </c>
      <c r="K157" s="254"/>
      <c r="L157" s="45"/>
      <c r="M157" s="255" t="s">
        <v>1</v>
      </c>
      <c r="N157" s="256" t="s">
        <v>42</v>
      </c>
      <c r="O157" s="92"/>
      <c r="P157" s="257">
        <f>O157*H157</f>
        <v>0</v>
      </c>
      <c r="Q157" s="257">
        <v>0</v>
      </c>
      <c r="R157" s="257">
        <f>Q157*H157</f>
        <v>0</v>
      </c>
      <c r="S157" s="257">
        <v>0</v>
      </c>
      <c r="T157" s="25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9" t="s">
        <v>172</v>
      </c>
      <c r="AT157" s="259" t="s">
        <v>168</v>
      </c>
      <c r="AU157" s="259" t="s">
        <v>85</v>
      </c>
      <c r="AY157" s="18" t="s">
        <v>166</v>
      </c>
      <c r="BE157" s="260">
        <f>IF(N157="základní",J157,0)</f>
        <v>0</v>
      </c>
      <c r="BF157" s="260">
        <f>IF(N157="snížená",J157,0)</f>
        <v>0</v>
      </c>
      <c r="BG157" s="260">
        <f>IF(N157="zákl. přenesená",J157,0)</f>
        <v>0</v>
      </c>
      <c r="BH157" s="260">
        <f>IF(N157="sníž. přenesená",J157,0)</f>
        <v>0</v>
      </c>
      <c r="BI157" s="260">
        <f>IF(N157="nulová",J157,0)</f>
        <v>0</v>
      </c>
      <c r="BJ157" s="18" t="s">
        <v>81</v>
      </c>
      <c r="BK157" s="260">
        <f>ROUND(I157*H157,2)</f>
        <v>0</v>
      </c>
      <c r="BL157" s="18" t="s">
        <v>172</v>
      </c>
      <c r="BM157" s="259" t="s">
        <v>1648</v>
      </c>
    </row>
    <row r="158" s="2" customFormat="1" ht="16.5" customHeight="1">
      <c r="A158" s="39"/>
      <c r="B158" s="40"/>
      <c r="C158" s="247" t="s">
        <v>342</v>
      </c>
      <c r="D158" s="247" t="s">
        <v>168</v>
      </c>
      <c r="E158" s="248" t="s">
        <v>1649</v>
      </c>
      <c r="F158" s="249" t="s">
        <v>1650</v>
      </c>
      <c r="G158" s="250" t="s">
        <v>1258</v>
      </c>
      <c r="H158" s="251">
        <v>2</v>
      </c>
      <c r="I158" s="252"/>
      <c r="J158" s="253">
        <f>ROUND(I158*H158,2)</f>
        <v>0</v>
      </c>
      <c r="K158" s="254"/>
      <c r="L158" s="45"/>
      <c r="M158" s="255" t="s">
        <v>1</v>
      </c>
      <c r="N158" s="256" t="s">
        <v>42</v>
      </c>
      <c r="O158" s="92"/>
      <c r="P158" s="257">
        <f>O158*H158</f>
        <v>0</v>
      </c>
      <c r="Q158" s="257">
        <v>0</v>
      </c>
      <c r="R158" s="257">
        <f>Q158*H158</f>
        <v>0</v>
      </c>
      <c r="S158" s="257">
        <v>0</v>
      </c>
      <c r="T158" s="25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9" t="s">
        <v>172</v>
      </c>
      <c r="AT158" s="259" t="s">
        <v>168</v>
      </c>
      <c r="AU158" s="259" t="s">
        <v>85</v>
      </c>
      <c r="AY158" s="18" t="s">
        <v>166</v>
      </c>
      <c r="BE158" s="260">
        <f>IF(N158="základní",J158,0)</f>
        <v>0</v>
      </c>
      <c r="BF158" s="260">
        <f>IF(N158="snížená",J158,0)</f>
        <v>0</v>
      </c>
      <c r="BG158" s="260">
        <f>IF(N158="zákl. přenesená",J158,0)</f>
        <v>0</v>
      </c>
      <c r="BH158" s="260">
        <f>IF(N158="sníž. přenesená",J158,0)</f>
        <v>0</v>
      </c>
      <c r="BI158" s="260">
        <f>IF(N158="nulová",J158,0)</f>
        <v>0</v>
      </c>
      <c r="BJ158" s="18" t="s">
        <v>81</v>
      </c>
      <c r="BK158" s="260">
        <f>ROUND(I158*H158,2)</f>
        <v>0</v>
      </c>
      <c r="BL158" s="18" t="s">
        <v>172</v>
      </c>
      <c r="BM158" s="259" t="s">
        <v>1651</v>
      </c>
    </row>
    <row r="159" s="2" customFormat="1" ht="16.5" customHeight="1">
      <c r="A159" s="39"/>
      <c r="B159" s="40"/>
      <c r="C159" s="247" t="s">
        <v>348</v>
      </c>
      <c r="D159" s="247" t="s">
        <v>168</v>
      </c>
      <c r="E159" s="248" t="s">
        <v>1652</v>
      </c>
      <c r="F159" s="249" t="s">
        <v>1653</v>
      </c>
      <c r="G159" s="250" t="s">
        <v>233</v>
      </c>
      <c r="H159" s="251">
        <v>69</v>
      </c>
      <c r="I159" s="252"/>
      <c r="J159" s="253">
        <f>ROUND(I159*H159,2)</f>
        <v>0</v>
      </c>
      <c r="K159" s="254"/>
      <c r="L159" s="45"/>
      <c r="M159" s="255" t="s">
        <v>1</v>
      </c>
      <c r="N159" s="256" t="s">
        <v>42</v>
      </c>
      <c r="O159" s="92"/>
      <c r="P159" s="257">
        <f>O159*H159</f>
        <v>0</v>
      </c>
      <c r="Q159" s="257">
        <v>0</v>
      </c>
      <c r="R159" s="257">
        <f>Q159*H159</f>
        <v>0</v>
      </c>
      <c r="S159" s="257">
        <v>0</v>
      </c>
      <c r="T159" s="25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9" t="s">
        <v>172</v>
      </c>
      <c r="AT159" s="259" t="s">
        <v>168</v>
      </c>
      <c r="AU159" s="259" t="s">
        <v>85</v>
      </c>
      <c r="AY159" s="18" t="s">
        <v>166</v>
      </c>
      <c r="BE159" s="260">
        <f>IF(N159="základní",J159,0)</f>
        <v>0</v>
      </c>
      <c r="BF159" s="260">
        <f>IF(N159="snížená",J159,0)</f>
        <v>0</v>
      </c>
      <c r="BG159" s="260">
        <f>IF(N159="zákl. přenesená",J159,0)</f>
        <v>0</v>
      </c>
      <c r="BH159" s="260">
        <f>IF(N159="sníž. přenesená",J159,0)</f>
        <v>0</v>
      </c>
      <c r="BI159" s="260">
        <f>IF(N159="nulová",J159,0)</f>
        <v>0</v>
      </c>
      <c r="BJ159" s="18" t="s">
        <v>81</v>
      </c>
      <c r="BK159" s="260">
        <f>ROUND(I159*H159,2)</f>
        <v>0</v>
      </c>
      <c r="BL159" s="18" t="s">
        <v>172</v>
      </c>
      <c r="BM159" s="259" t="s">
        <v>1654</v>
      </c>
    </row>
    <row r="160" s="2" customFormat="1" ht="16.5" customHeight="1">
      <c r="A160" s="39"/>
      <c r="B160" s="40"/>
      <c r="C160" s="247" t="s">
        <v>354</v>
      </c>
      <c r="D160" s="247" t="s">
        <v>168</v>
      </c>
      <c r="E160" s="248" t="s">
        <v>1655</v>
      </c>
      <c r="F160" s="249" t="s">
        <v>1656</v>
      </c>
      <c r="G160" s="250" t="s">
        <v>233</v>
      </c>
      <c r="H160" s="251">
        <v>84</v>
      </c>
      <c r="I160" s="252"/>
      <c r="J160" s="253">
        <f>ROUND(I160*H160,2)</f>
        <v>0</v>
      </c>
      <c r="K160" s="254"/>
      <c r="L160" s="45"/>
      <c r="M160" s="255" t="s">
        <v>1</v>
      </c>
      <c r="N160" s="256" t="s">
        <v>42</v>
      </c>
      <c r="O160" s="92"/>
      <c r="P160" s="257">
        <f>O160*H160</f>
        <v>0</v>
      </c>
      <c r="Q160" s="257">
        <v>0</v>
      </c>
      <c r="R160" s="257">
        <f>Q160*H160</f>
        <v>0</v>
      </c>
      <c r="S160" s="257">
        <v>0</v>
      </c>
      <c r="T160" s="25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9" t="s">
        <v>172</v>
      </c>
      <c r="AT160" s="259" t="s">
        <v>168</v>
      </c>
      <c r="AU160" s="259" t="s">
        <v>85</v>
      </c>
      <c r="AY160" s="18" t="s">
        <v>166</v>
      </c>
      <c r="BE160" s="260">
        <f>IF(N160="základní",J160,0)</f>
        <v>0</v>
      </c>
      <c r="BF160" s="260">
        <f>IF(N160="snížená",J160,0)</f>
        <v>0</v>
      </c>
      <c r="BG160" s="260">
        <f>IF(N160="zákl. přenesená",J160,0)</f>
        <v>0</v>
      </c>
      <c r="BH160" s="260">
        <f>IF(N160="sníž. přenesená",J160,0)</f>
        <v>0</v>
      </c>
      <c r="BI160" s="260">
        <f>IF(N160="nulová",J160,0)</f>
        <v>0</v>
      </c>
      <c r="BJ160" s="18" t="s">
        <v>81</v>
      </c>
      <c r="BK160" s="260">
        <f>ROUND(I160*H160,2)</f>
        <v>0</v>
      </c>
      <c r="BL160" s="18" t="s">
        <v>172</v>
      </c>
      <c r="BM160" s="259" t="s">
        <v>1657</v>
      </c>
    </row>
    <row r="161" s="2" customFormat="1" ht="16.5" customHeight="1">
      <c r="A161" s="39"/>
      <c r="B161" s="40"/>
      <c r="C161" s="247" t="s">
        <v>361</v>
      </c>
      <c r="D161" s="247" t="s">
        <v>168</v>
      </c>
      <c r="E161" s="248" t="s">
        <v>1658</v>
      </c>
      <c r="F161" s="249" t="s">
        <v>1659</v>
      </c>
      <c r="G161" s="250" t="s">
        <v>233</v>
      </c>
      <c r="H161" s="251">
        <v>320</v>
      </c>
      <c r="I161" s="252"/>
      <c r="J161" s="253">
        <f>ROUND(I161*H161,2)</f>
        <v>0</v>
      </c>
      <c r="K161" s="254"/>
      <c r="L161" s="45"/>
      <c r="M161" s="255" t="s">
        <v>1</v>
      </c>
      <c r="N161" s="256" t="s">
        <v>42</v>
      </c>
      <c r="O161" s="92"/>
      <c r="P161" s="257">
        <f>O161*H161</f>
        <v>0</v>
      </c>
      <c r="Q161" s="257">
        <v>0</v>
      </c>
      <c r="R161" s="257">
        <f>Q161*H161</f>
        <v>0</v>
      </c>
      <c r="S161" s="257">
        <v>0</v>
      </c>
      <c r="T161" s="25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9" t="s">
        <v>172</v>
      </c>
      <c r="AT161" s="259" t="s">
        <v>168</v>
      </c>
      <c r="AU161" s="259" t="s">
        <v>85</v>
      </c>
      <c r="AY161" s="18" t="s">
        <v>166</v>
      </c>
      <c r="BE161" s="260">
        <f>IF(N161="základní",J161,0)</f>
        <v>0</v>
      </c>
      <c r="BF161" s="260">
        <f>IF(N161="snížená",J161,0)</f>
        <v>0</v>
      </c>
      <c r="BG161" s="260">
        <f>IF(N161="zákl. přenesená",J161,0)</f>
        <v>0</v>
      </c>
      <c r="BH161" s="260">
        <f>IF(N161="sníž. přenesená",J161,0)</f>
        <v>0</v>
      </c>
      <c r="BI161" s="260">
        <f>IF(N161="nulová",J161,0)</f>
        <v>0</v>
      </c>
      <c r="BJ161" s="18" t="s">
        <v>81</v>
      </c>
      <c r="BK161" s="260">
        <f>ROUND(I161*H161,2)</f>
        <v>0</v>
      </c>
      <c r="BL161" s="18" t="s">
        <v>172</v>
      </c>
      <c r="BM161" s="259" t="s">
        <v>1660</v>
      </c>
    </row>
    <row r="162" s="2" customFormat="1" ht="16.5" customHeight="1">
      <c r="A162" s="39"/>
      <c r="B162" s="40"/>
      <c r="C162" s="247" t="s">
        <v>367</v>
      </c>
      <c r="D162" s="247" t="s">
        <v>168</v>
      </c>
      <c r="E162" s="248" t="s">
        <v>1661</v>
      </c>
      <c r="F162" s="249" t="s">
        <v>1662</v>
      </c>
      <c r="G162" s="250" t="s">
        <v>233</v>
      </c>
      <c r="H162" s="251">
        <v>86</v>
      </c>
      <c r="I162" s="252"/>
      <c r="J162" s="253">
        <f>ROUND(I162*H162,2)</f>
        <v>0</v>
      </c>
      <c r="K162" s="254"/>
      <c r="L162" s="45"/>
      <c r="M162" s="255" t="s">
        <v>1</v>
      </c>
      <c r="N162" s="256" t="s">
        <v>42</v>
      </c>
      <c r="O162" s="92"/>
      <c r="P162" s="257">
        <f>O162*H162</f>
        <v>0</v>
      </c>
      <c r="Q162" s="257">
        <v>0</v>
      </c>
      <c r="R162" s="257">
        <f>Q162*H162</f>
        <v>0</v>
      </c>
      <c r="S162" s="257">
        <v>0</v>
      </c>
      <c r="T162" s="25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9" t="s">
        <v>172</v>
      </c>
      <c r="AT162" s="259" t="s">
        <v>168</v>
      </c>
      <c r="AU162" s="259" t="s">
        <v>85</v>
      </c>
      <c r="AY162" s="18" t="s">
        <v>166</v>
      </c>
      <c r="BE162" s="260">
        <f>IF(N162="základní",J162,0)</f>
        <v>0</v>
      </c>
      <c r="BF162" s="260">
        <f>IF(N162="snížená",J162,0)</f>
        <v>0</v>
      </c>
      <c r="BG162" s="260">
        <f>IF(N162="zákl. přenesená",J162,0)</f>
        <v>0</v>
      </c>
      <c r="BH162" s="260">
        <f>IF(N162="sníž. přenesená",J162,0)</f>
        <v>0</v>
      </c>
      <c r="BI162" s="260">
        <f>IF(N162="nulová",J162,0)</f>
        <v>0</v>
      </c>
      <c r="BJ162" s="18" t="s">
        <v>81</v>
      </c>
      <c r="BK162" s="260">
        <f>ROUND(I162*H162,2)</f>
        <v>0</v>
      </c>
      <c r="BL162" s="18" t="s">
        <v>172</v>
      </c>
      <c r="BM162" s="259" t="s">
        <v>1663</v>
      </c>
    </row>
    <row r="163" s="2" customFormat="1" ht="16.5" customHeight="1">
      <c r="A163" s="39"/>
      <c r="B163" s="40"/>
      <c r="C163" s="247" t="s">
        <v>382</v>
      </c>
      <c r="D163" s="247" t="s">
        <v>168</v>
      </c>
      <c r="E163" s="248" t="s">
        <v>1664</v>
      </c>
      <c r="F163" s="249" t="s">
        <v>1665</v>
      </c>
      <c r="G163" s="250" t="s">
        <v>233</v>
      </c>
      <c r="H163" s="251">
        <v>26</v>
      </c>
      <c r="I163" s="252"/>
      <c r="J163" s="253">
        <f>ROUND(I163*H163,2)</f>
        <v>0</v>
      </c>
      <c r="K163" s="254"/>
      <c r="L163" s="45"/>
      <c r="M163" s="255" t="s">
        <v>1</v>
      </c>
      <c r="N163" s="256" t="s">
        <v>42</v>
      </c>
      <c r="O163" s="92"/>
      <c r="P163" s="257">
        <f>O163*H163</f>
        <v>0</v>
      </c>
      <c r="Q163" s="257">
        <v>0</v>
      </c>
      <c r="R163" s="257">
        <f>Q163*H163</f>
        <v>0</v>
      </c>
      <c r="S163" s="257">
        <v>0</v>
      </c>
      <c r="T163" s="25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9" t="s">
        <v>172</v>
      </c>
      <c r="AT163" s="259" t="s">
        <v>168</v>
      </c>
      <c r="AU163" s="259" t="s">
        <v>85</v>
      </c>
      <c r="AY163" s="18" t="s">
        <v>166</v>
      </c>
      <c r="BE163" s="260">
        <f>IF(N163="základní",J163,0)</f>
        <v>0</v>
      </c>
      <c r="BF163" s="260">
        <f>IF(N163="snížená",J163,0)</f>
        <v>0</v>
      </c>
      <c r="BG163" s="260">
        <f>IF(N163="zákl. přenesená",J163,0)</f>
        <v>0</v>
      </c>
      <c r="BH163" s="260">
        <f>IF(N163="sníž. přenesená",J163,0)</f>
        <v>0</v>
      </c>
      <c r="BI163" s="260">
        <f>IF(N163="nulová",J163,0)</f>
        <v>0</v>
      </c>
      <c r="BJ163" s="18" t="s">
        <v>81</v>
      </c>
      <c r="BK163" s="260">
        <f>ROUND(I163*H163,2)</f>
        <v>0</v>
      </c>
      <c r="BL163" s="18" t="s">
        <v>172</v>
      </c>
      <c r="BM163" s="259" t="s">
        <v>1666</v>
      </c>
    </row>
    <row r="164" s="12" customFormat="1" ht="22.8" customHeight="1">
      <c r="A164" s="12"/>
      <c r="B164" s="231"/>
      <c r="C164" s="232"/>
      <c r="D164" s="233" t="s">
        <v>76</v>
      </c>
      <c r="E164" s="245" t="s">
        <v>1667</v>
      </c>
      <c r="F164" s="245" t="s">
        <v>1668</v>
      </c>
      <c r="G164" s="232"/>
      <c r="H164" s="232"/>
      <c r="I164" s="235"/>
      <c r="J164" s="246">
        <f>BK164</f>
        <v>0</v>
      </c>
      <c r="K164" s="232"/>
      <c r="L164" s="237"/>
      <c r="M164" s="238"/>
      <c r="N164" s="239"/>
      <c r="O164" s="239"/>
      <c r="P164" s="240">
        <f>SUM(P165:P192)</f>
        <v>0</v>
      </c>
      <c r="Q164" s="239"/>
      <c r="R164" s="240">
        <f>SUM(R165:R192)</f>
        <v>0</v>
      </c>
      <c r="S164" s="239"/>
      <c r="T164" s="241">
        <f>SUM(T165:T192)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42" t="s">
        <v>81</v>
      </c>
      <c r="AT164" s="243" t="s">
        <v>76</v>
      </c>
      <c r="AU164" s="243" t="s">
        <v>81</v>
      </c>
      <c r="AY164" s="242" t="s">
        <v>166</v>
      </c>
      <c r="BK164" s="244">
        <f>SUM(BK165:BK192)</f>
        <v>0</v>
      </c>
    </row>
    <row r="165" s="2" customFormat="1" ht="16.5" customHeight="1">
      <c r="A165" s="39"/>
      <c r="B165" s="40"/>
      <c r="C165" s="247" t="s">
        <v>388</v>
      </c>
      <c r="D165" s="247" t="s">
        <v>168</v>
      </c>
      <c r="E165" s="248" t="s">
        <v>1669</v>
      </c>
      <c r="F165" s="249" t="s">
        <v>1670</v>
      </c>
      <c r="G165" s="250" t="s">
        <v>1258</v>
      </c>
      <c r="H165" s="251">
        <v>1</v>
      </c>
      <c r="I165" s="252"/>
      <c r="J165" s="253">
        <f>ROUND(I165*H165,2)</f>
        <v>0</v>
      </c>
      <c r="K165" s="254"/>
      <c r="L165" s="45"/>
      <c r="M165" s="255" t="s">
        <v>1</v>
      </c>
      <c r="N165" s="256" t="s">
        <v>42</v>
      </c>
      <c r="O165" s="92"/>
      <c r="P165" s="257">
        <f>O165*H165</f>
        <v>0</v>
      </c>
      <c r="Q165" s="257">
        <v>0</v>
      </c>
      <c r="R165" s="257">
        <f>Q165*H165</f>
        <v>0</v>
      </c>
      <c r="S165" s="257">
        <v>0</v>
      </c>
      <c r="T165" s="25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9" t="s">
        <v>172</v>
      </c>
      <c r="AT165" s="259" t="s">
        <v>168</v>
      </c>
      <c r="AU165" s="259" t="s">
        <v>85</v>
      </c>
      <c r="AY165" s="18" t="s">
        <v>166</v>
      </c>
      <c r="BE165" s="260">
        <f>IF(N165="základní",J165,0)</f>
        <v>0</v>
      </c>
      <c r="BF165" s="260">
        <f>IF(N165="snížená",J165,0)</f>
        <v>0</v>
      </c>
      <c r="BG165" s="260">
        <f>IF(N165="zákl. přenesená",J165,0)</f>
        <v>0</v>
      </c>
      <c r="BH165" s="260">
        <f>IF(N165="sníž. přenesená",J165,0)</f>
        <v>0</v>
      </c>
      <c r="BI165" s="260">
        <f>IF(N165="nulová",J165,0)</f>
        <v>0</v>
      </c>
      <c r="BJ165" s="18" t="s">
        <v>81</v>
      </c>
      <c r="BK165" s="260">
        <f>ROUND(I165*H165,2)</f>
        <v>0</v>
      </c>
      <c r="BL165" s="18" t="s">
        <v>172</v>
      </c>
      <c r="BM165" s="259" t="s">
        <v>1671</v>
      </c>
    </row>
    <row r="166" s="2" customFormat="1" ht="21.75" customHeight="1">
      <c r="A166" s="39"/>
      <c r="B166" s="40"/>
      <c r="C166" s="247" t="s">
        <v>393</v>
      </c>
      <c r="D166" s="247" t="s">
        <v>168</v>
      </c>
      <c r="E166" s="248" t="s">
        <v>1672</v>
      </c>
      <c r="F166" s="249" t="s">
        <v>1673</v>
      </c>
      <c r="G166" s="250" t="s">
        <v>1258</v>
      </c>
      <c r="H166" s="251">
        <v>1</v>
      </c>
      <c r="I166" s="252"/>
      <c r="J166" s="253">
        <f>ROUND(I166*H166,2)</f>
        <v>0</v>
      </c>
      <c r="K166" s="254"/>
      <c r="L166" s="45"/>
      <c r="M166" s="255" t="s">
        <v>1</v>
      </c>
      <c r="N166" s="256" t="s">
        <v>42</v>
      </c>
      <c r="O166" s="92"/>
      <c r="P166" s="257">
        <f>O166*H166</f>
        <v>0</v>
      </c>
      <c r="Q166" s="257">
        <v>0</v>
      </c>
      <c r="R166" s="257">
        <f>Q166*H166</f>
        <v>0</v>
      </c>
      <c r="S166" s="257">
        <v>0</v>
      </c>
      <c r="T166" s="25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9" t="s">
        <v>172</v>
      </c>
      <c r="AT166" s="259" t="s">
        <v>168</v>
      </c>
      <c r="AU166" s="259" t="s">
        <v>85</v>
      </c>
      <c r="AY166" s="18" t="s">
        <v>166</v>
      </c>
      <c r="BE166" s="260">
        <f>IF(N166="základní",J166,0)</f>
        <v>0</v>
      </c>
      <c r="BF166" s="260">
        <f>IF(N166="snížená",J166,0)</f>
        <v>0</v>
      </c>
      <c r="BG166" s="260">
        <f>IF(N166="zákl. přenesená",J166,0)</f>
        <v>0</v>
      </c>
      <c r="BH166" s="260">
        <f>IF(N166="sníž. přenesená",J166,0)</f>
        <v>0</v>
      </c>
      <c r="BI166" s="260">
        <f>IF(N166="nulová",J166,0)</f>
        <v>0</v>
      </c>
      <c r="BJ166" s="18" t="s">
        <v>81</v>
      </c>
      <c r="BK166" s="260">
        <f>ROUND(I166*H166,2)</f>
        <v>0</v>
      </c>
      <c r="BL166" s="18" t="s">
        <v>172</v>
      </c>
      <c r="BM166" s="259" t="s">
        <v>1674</v>
      </c>
    </row>
    <row r="167" s="2" customFormat="1" ht="21.75" customHeight="1">
      <c r="A167" s="39"/>
      <c r="B167" s="40"/>
      <c r="C167" s="247" t="s">
        <v>399</v>
      </c>
      <c r="D167" s="247" t="s">
        <v>168</v>
      </c>
      <c r="E167" s="248" t="s">
        <v>1675</v>
      </c>
      <c r="F167" s="249" t="s">
        <v>1676</v>
      </c>
      <c r="G167" s="250" t="s">
        <v>1258</v>
      </c>
      <c r="H167" s="251">
        <v>2</v>
      </c>
      <c r="I167" s="252"/>
      <c r="J167" s="253">
        <f>ROUND(I167*H167,2)</f>
        <v>0</v>
      </c>
      <c r="K167" s="254"/>
      <c r="L167" s="45"/>
      <c r="M167" s="255" t="s">
        <v>1</v>
      </c>
      <c r="N167" s="256" t="s">
        <v>42</v>
      </c>
      <c r="O167" s="92"/>
      <c r="P167" s="257">
        <f>O167*H167</f>
        <v>0</v>
      </c>
      <c r="Q167" s="257">
        <v>0</v>
      </c>
      <c r="R167" s="257">
        <f>Q167*H167</f>
        <v>0</v>
      </c>
      <c r="S167" s="257">
        <v>0</v>
      </c>
      <c r="T167" s="25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9" t="s">
        <v>172</v>
      </c>
      <c r="AT167" s="259" t="s">
        <v>168</v>
      </c>
      <c r="AU167" s="259" t="s">
        <v>85</v>
      </c>
      <c r="AY167" s="18" t="s">
        <v>166</v>
      </c>
      <c r="BE167" s="260">
        <f>IF(N167="základní",J167,0)</f>
        <v>0</v>
      </c>
      <c r="BF167" s="260">
        <f>IF(N167="snížená",J167,0)</f>
        <v>0</v>
      </c>
      <c r="BG167" s="260">
        <f>IF(N167="zákl. přenesená",J167,0)</f>
        <v>0</v>
      </c>
      <c r="BH167" s="260">
        <f>IF(N167="sníž. přenesená",J167,0)</f>
        <v>0</v>
      </c>
      <c r="BI167" s="260">
        <f>IF(N167="nulová",J167,0)</f>
        <v>0</v>
      </c>
      <c r="BJ167" s="18" t="s">
        <v>81</v>
      </c>
      <c r="BK167" s="260">
        <f>ROUND(I167*H167,2)</f>
        <v>0</v>
      </c>
      <c r="BL167" s="18" t="s">
        <v>172</v>
      </c>
      <c r="BM167" s="259" t="s">
        <v>1677</v>
      </c>
    </row>
    <row r="168" s="2" customFormat="1" ht="16.5" customHeight="1">
      <c r="A168" s="39"/>
      <c r="B168" s="40"/>
      <c r="C168" s="247" t="s">
        <v>404</v>
      </c>
      <c r="D168" s="247" t="s">
        <v>168</v>
      </c>
      <c r="E168" s="248" t="s">
        <v>1678</v>
      </c>
      <c r="F168" s="249" t="s">
        <v>1679</v>
      </c>
      <c r="G168" s="250" t="s">
        <v>1258</v>
      </c>
      <c r="H168" s="251">
        <v>7</v>
      </c>
      <c r="I168" s="252"/>
      <c r="J168" s="253">
        <f>ROUND(I168*H168,2)</f>
        <v>0</v>
      </c>
      <c r="K168" s="254"/>
      <c r="L168" s="45"/>
      <c r="M168" s="255" t="s">
        <v>1</v>
      </c>
      <c r="N168" s="256" t="s">
        <v>42</v>
      </c>
      <c r="O168" s="92"/>
      <c r="P168" s="257">
        <f>O168*H168</f>
        <v>0</v>
      </c>
      <c r="Q168" s="257">
        <v>0</v>
      </c>
      <c r="R168" s="257">
        <f>Q168*H168</f>
        <v>0</v>
      </c>
      <c r="S168" s="257">
        <v>0</v>
      </c>
      <c r="T168" s="25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9" t="s">
        <v>172</v>
      </c>
      <c r="AT168" s="259" t="s">
        <v>168</v>
      </c>
      <c r="AU168" s="259" t="s">
        <v>85</v>
      </c>
      <c r="AY168" s="18" t="s">
        <v>166</v>
      </c>
      <c r="BE168" s="260">
        <f>IF(N168="základní",J168,0)</f>
        <v>0</v>
      </c>
      <c r="BF168" s="260">
        <f>IF(N168="snížená",J168,0)</f>
        <v>0</v>
      </c>
      <c r="BG168" s="260">
        <f>IF(N168="zákl. přenesená",J168,0)</f>
        <v>0</v>
      </c>
      <c r="BH168" s="260">
        <f>IF(N168="sníž. přenesená",J168,0)</f>
        <v>0</v>
      </c>
      <c r="BI168" s="260">
        <f>IF(N168="nulová",J168,0)</f>
        <v>0</v>
      </c>
      <c r="BJ168" s="18" t="s">
        <v>81</v>
      </c>
      <c r="BK168" s="260">
        <f>ROUND(I168*H168,2)</f>
        <v>0</v>
      </c>
      <c r="BL168" s="18" t="s">
        <v>172</v>
      </c>
      <c r="BM168" s="259" t="s">
        <v>1680</v>
      </c>
    </row>
    <row r="169" s="2" customFormat="1" ht="16.5" customHeight="1">
      <c r="A169" s="39"/>
      <c r="B169" s="40"/>
      <c r="C169" s="247" t="s">
        <v>409</v>
      </c>
      <c r="D169" s="247" t="s">
        <v>168</v>
      </c>
      <c r="E169" s="248" t="s">
        <v>1681</v>
      </c>
      <c r="F169" s="249" t="s">
        <v>1682</v>
      </c>
      <c r="G169" s="250" t="s">
        <v>1258</v>
      </c>
      <c r="H169" s="251">
        <v>4</v>
      </c>
      <c r="I169" s="252"/>
      <c r="J169" s="253">
        <f>ROUND(I169*H169,2)</f>
        <v>0</v>
      </c>
      <c r="K169" s="254"/>
      <c r="L169" s="45"/>
      <c r="M169" s="255" t="s">
        <v>1</v>
      </c>
      <c r="N169" s="256" t="s">
        <v>42</v>
      </c>
      <c r="O169" s="92"/>
      <c r="P169" s="257">
        <f>O169*H169</f>
        <v>0</v>
      </c>
      <c r="Q169" s="257">
        <v>0</v>
      </c>
      <c r="R169" s="257">
        <f>Q169*H169</f>
        <v>0</v>
      </c>
      <c r="S169" s="257">
        <v>0</v>
      </c>
      <c r="T169" s="25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9" t="s">
        <v>172</v>
      </c>
      <c r="AT169" s="259" t="s">
        <v>168</v>
      </c>
      <c r="AU169" s="259" t="s">
        <v>85</v>
      </c>
      <c r="AY169" s="18" t="s">
        <v>166</v>
      </c>
      <c r="BE169" s="260">
        <f>IF(N169="základní",J169,0)</f>
        <v>0</v>
      </c>
      <c r="BF169" s="260">
        <f>IF(N169="snížená",J169,0)</f>
        <v>0</v>
      </c>
      <c r="BG169" s="260">
        <f>IF(N169="zákl. přenesená",J169,0)</f>
        <v>0</v>
      </c>
      <c r="BH169" s="260">
        <f>IF(N169="sníž. přenesená",J169,0)</f>
        <v>0</v>
      </c>
      <c r="BI169" s="260">
        <f>IF(N169="nulová",J169,0)</f>
        <v>0</v>
      </c>
      <c r="BJ169" s="18" t="s">
        <v>81</v>
      </c>
      <c r="BK169" s="260">
        <f>ROUND(I169*H169,2)</f>
        <v>0</v>
      </c>
      <c r="BL169" s="18" t="s">
        <v>172</v>
      </c>
      <c r="BM169" s="259" t="s">
        <v>1683</v>
      </c>
    </row>
    <row r="170" s="2" customFormat="1" ht="16.5" customHeight="1">
      <c r="A170" s="39"/>
      <c r="B170" s="40"/>
      <c r="C170" s="247" t="s">
        <v>413</v>
      </c>
      <c r="D170" s="247" t="s">
        <v>168</v>
      </c>
      <c r="E170" s="248" t="s">
        <v>1684</v>
      </c>
      <c r="F170" s="249" t="s">
        <v>1685</v>
      </c>
      <c r="G170" s="250" t="s">
        <v>1258</v>
      </c>
      <c r="H170" s="251">
        <v>6</v>
      </c>
      <c r="I170" s="252"/>
      <c r="J170" s="253">
        <f>ROUND(I170*H170,2)</f>
        <v>0</v>
      </c>
      <c r="K170" s="254"/>
      <c r="L170" s="45"/>
      <c r="M170" s="255" t="s">
        <v>1</v>
      </c>
      <c r="N170" s="256" t="s">
        <v>42</v>
      </c>
      <c r="O170" s="92"/>
      <c r="P170" s="257">
        <f>O170*H170</f>
        <v>0</v>
      </c>
      <c r="Q170" s="257">
        <v>0</v>
      </c>
      <c r="R170" s="257">
        <f>Q170*H170</f>
        <v>0</v>
      </c>
      <c r="S170" s="257">
        <v>0</v>
      </c>
      <c r="T170" s="25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9" t="s">
        <v>172</v>
      </c>
      <c r="AT170" s="259" t="s">
        <v>168</v>
      </c>
      <c r="AU170" s="259" t="s">
        <v>85</v>
      </c>
      <c r="AY170" s="18" t="s">
        <v>166</v>
      </c>
      <c r="BE170" s="260">
        <f>IF(N170="základní",J170,0)</f>
        <v>0</v>
      </c>
      <c r="BF170" s="260">
        <f>IF(N170="snížená",J170,0)</f>
        <v>0</v>
      </c>
      <c r="BG170" s="260">
        <f>IF(N170="zákl. přenesená",J170,0)</f>
        <v>0</v>
      </c>
      <c r="BH170" s="260">
        <f>IF(N170="sníž. přenesená",J170,0)</f>
        <v>0</v>
      </c>
      <c r="BI170" s="260">
        <f>IF(N170="nulová",J170,0)</f>
        <v>0</v>
      </c>
      <c r="BJ170" s="18" t="s">
        <v>81</v>
      </c>
      <c r="BK170" s="260">
        <f>ROUND(I170*H170,2)</f>
        <v>0</v>
      </c>
      <c r="BL170" s="18" t="s">
        <v>172</v>
      </c>
      <c r="BM170" s="259" t="s">
        <v>1686</v>
      </c>
    </row>
    <row r="171" s="2" customFormat="1" ht="16.5" customHeight="1">
      <c r="A171" s="39"/>
      <c r="B171" s="40"/>
      <c r="C171" s="247" t="s">
        <v>435</v>
      </c>
      <c r="D171" s="247" t="s">
        <v>168</v>
      </c>
      <c r="E171" s="248" t="s">
        <v>1687</v>
      </c>
      <c r="F171" s="249" t="s">
        <v>1688</v>
      </c>
      <c r="G171" s="250" t="s">
        <v>1258</v>
      </c>
      <c r="H171" s="251">
        <v>4</v>
      </c>
      <c r="I171" s="252"/>
      <c r="J171" s="253">
        <f>ROUND(I171*H171,2)</f>
        <v>0</v>
      </c>
      <c r="K171" s="254"/>
      <c r="L171" s="45"/>
      <c r="M171" s="255" t="s">
        <v>1</v>
      </c>
      <c r="N171" s="256" t="s">
        <v>42</v>
      </c>
      <c r="O171" s="92"/>
      <c r="P171" s="257">
        <f>O171*H171</f>
        <v>0</v>
      </c>
      <c r="Q171" s="257">
        <v>0</v>
      </c>
      <c r="R171" s="257">
        <f>Q171*H171</f>
        <v>0</v>
      </c>
      <c r="S171" s="257">
        <v>0</v>
      </c>
      <c r="T171" s="25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9" t="s">
        <v>172</v>
      </c>
      <c r="AT171" s="259" t="s">
        <v>168</v>
      </c>
      <c r="AU171" s="259" t="s">
        <v>85</v>
      </c>
      <c r="AY171" s="18" t="s">
        <v>166</v>
      </c>
      <c r="BE171" s="260">
        <f>IF(N171="základní",J171,0)</f>
        <v>0</v>
      </c>
      <c r="BF171" s="260">
        <f>IF(N171="snížená",J171,0)</f>
        <v>0</v>
      </c>
      <c r="BG171" s="260">
        <f>IF(N171="zákl. přenesená",J171,0)</f>
        <v>0</v>
      </c>
      <c r="BH171" s="260">
        <f>IF(N171="sníž. přenesená",J171,0)</f>
        <v>0</v>
      </c>
      <c r="BI171" s="260">
        <f>IF(N171="nulová",J171,0)</f>
        <v>0</v>
      </c>
      <c r="BJ171" s="18" t="s">
        <v>81</v>
      </c>
      <c r="BK171" s="260">
        <f>ROUND(I171*H171,2)</f>
        <v>0</v>
      </c>
      <c r="BL171" s="18" t="s">
        <v>172</v>
      </c>
      <c r="BM171" s="259" t="s">
        <v>1689</v>
      </c>
    </row>
    <row r="172" s="2" customFormat="1" ht="16.5" customHeight="1">
      <c r="A172" s="39"/>
      <c r="B172" s="40"/>
      <c r="C172" s="247" t="s">
        <v>439</v>
      </c>
      <c r="D172" s="247" t="s">
        <v>168</v>
      </c>
      <c r="E172" s="248" t="s">
        <v>1690</v>
      </c>
      <c r="F172" s="249" t="s">
        <v>1691</v>
      </c>
      <c r="G172" s="250" t="s">
        <v>1258</v>
      </c>
      <c r="H172" s="251">
        <v>1</v>
      </c>
      <c r="I172" s="252"/>
      <c r="J172" s="253">
        <f>ROUND(I172*H172,2)</f>
        <v>0</v>
      </c>
      <c r="K172" s="254"/>
      <c r="L172" s="45"/>
      <c r="M172" s="255" t="s">
        <v>1</v>
      </c>
      <c r="N172" s="256" t="s">
        <v>42</v>
      </c>
      <c r="O172" s="92"/>
      <c r="P172" s="257">
        <f>O172*H172</f>
        <v>0</v>
      </c>
      <c r="Q172" s="257">
        <v>0</v>
      </c>
      <c r="R172" s="257">
        <f>Q172*H172</f>
        <v>0</v>
      </c>
      <c r="S172" s="257">
        <v>0</v>
      </c>
      <c r="T172" s="25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9" t="s">
        <v>172</v>
      </c>
      <c r="AT172" s="259" t="s">
        <v>168</v>
      </c>
      <c r="AU172" s="259" t="s">
        <v>85</v>
      </c>
      <c r="AY172" s="18" t="s">
        <v>166</v>
      </c>
      <c r="BE172" s="260">
        <f>IF(N172="základní",J172,0)</f>
        <v>0</v>
      </c>
      <c r="BF172" s="260">
        <f>IF(N172="snížená",J172,0)</f>
        <v>0</v>
      </c>
      <c r="BG172" s="260">
        <f>IF(N172="zákl. přenesená",J172,0)</f>
        <v>0</v>
      </c>
      <c r="BH172" s="260">
        <f>IF(N172="sníž. přenesená",J172,0)</f>
        <v>0</v>
      </c>
      <c r="BI172" s="260">
        <f>IF(N172="nulová",J172,0)</f>
        <v>0</v>
      </c>
      <c r="BJ172" s="18" t="s">
        <v>81</v>
      </c>
      <c r="BK172" s="260">
        <f>ROUND(I172*H172,2)</f>
        <v>0</v>
      </c>
      <c r="BL172" s="18" t="s">
        <v>172</v>
      </c>
      <c r="BM172" s="259" t="s">
        <v>1692</v>
      </c>
    </row>
    <row r="173" s="2" customFormat="1" ht="16.5" customHeight="1">
      <c r="A173" s="39"/>
      <c r="B173" s="40"/>
      <c r="C173" s="247" t="s">
        <v>446</v>
      </c>
      <c r="D173" s="247" t="s">
        <v>168</v>
      </c>
      <c r="E173" s="248" t="s">
        <v>1693</v>
      </c>
      <c r="F173" s="249" t="s">
        <v>1694</v>
      </c>
      <c r="G173" s="250" t="s">
        <v>1258</v>
      </c>
      <c r="H173" s="251">
        <v>1</v>
      </c>
      <c r="I173" s="252"/>
      <c r="J173" s="253">
        <f>ROUND(I173*H173,2)</f>
        <v>0</v>
      </c>
      <c r="K173" s="254"/>
      <c r="L173" s="45"/>
      <c r="M173" s="255" t="s">
        <v>1</v>
      </c>
      <c r="N173" s="256" t="s">
        <v>42</v>
      </c>
      <c r="O173" s="92"/>
      <c r="P173" s="257">
        <f>O173*H173</f>
        <v>0</v>
      </c>
      <c r="Q173" s="257">
        <v>0</v>
      </c>
      <c r="R173" s="257">
        <f>Q173*H173</f>
        <v>0</v>
      </c>
      <c r="S173" s="257">
        <v>0</v>
      </c>
      <c r="T173" s="25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9" t="s">
        <v>172</v>
      </c>
      <c r="AT173" s="259" t="s">
        <v>168</v>
      </c>
      <c r="AU173" s="259" t="s">
        <v>85</v>
      </c>
      <c r="AY173" s="18" t="s">
        <v>166</v>
      </c>
      <c r="BE173" s="260">
        <f>IF(N173="základní",J173,0)</f>
        <v>0</v>
      </c>
      <c r="BF173" s="260">
        <f>IF(N173="snížená",J173,0)</f>
        <v>0</v>
      </c>
      <c r="BG173" s="260">
        <f>IF(N173="zákl. přenesená",J173,0)</f>
        <v>0</v>
      </c>
      <c r="BH173" s="260">
        <f>IF(N173="sníž. přenesená",J173,0)</f>
        <v>0</v>
      </c>
      <c r="BI173" s="260">
        <f>IF(N173="nulová",J173,0)</f>
        <v>0</v>
      </c>
      <c r="BJ173" s="18" t="s">
        <v>81</v>
      </c>
      <c r="BK173" s="260">
        <f>ROUND(I173*H173,2)</f>
        <v>0</v>
      </c>
      <c r="BL173" s="18" t="s">
        <v>172</v>
      </c>
      <c r="BM173" s="259" t="s">
        <v>1695</v>
      </c>
    </row>
    <row r="174" s="2" customFormat="1" ht="44.25" customHeight="1">
      <c r="A174" s="39"/>
      <c r="B174" s="40"/>
      <c r="C174" s="247" t="s">
        <v>453</v>
      </c>
      <c r="D174" s="247" t="s">
        <v>168</v>
      </c>
      <c r="E174" s="248" t="s">
        <v>1696</v>
      </c>
      <c r="F174" s="249" t="s">
        <v>1697</v>
      </c>
      <c r="G174" s="250" t="s">
        <v>1258</v>
      </c>
      <c r="H174" s="251">
        <v>4</v>
      </c>
      <c r="I174" s="252"/>
      <c r="J174" s="253">
        <f>ROUND(I174*H174,2)</f>
        <v>0</v>
      </c>
      <c r="K174" s="254"/>
      <c r="L174" s="45"/>
      <c r="M174" s="255" t="s">
        <v>1</v>
      </c>
      <c r="N174" s="256" t="s">
        <v>42</v>
      </c>
      <c r="O174" s="92"/>
      <c r="P174" s="257">
        <f>O174*H174</f>
        <v>0</v>
      </c>
      <c r="Q174" s="257">
        <v>0</v>
      </c>
      <c r="R174" s="257">
        <f>Q174*H174</f>
        <v>0</v>
      </c>
      <c r="S174" s="257">
        <v>0</v>
      </c>
      <c r="T174" s="25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9" t="s">
        <v>172</v>
      </c>
      <c r="AT174" s="259" t="s">
        <v>168</v>
      </c>
      <c r="AU174" s="259" t="s">
        <v>85</v>
      </c>
      <c r="AY174" s="18" t="s">
        <v>166</v>
      </c>
      <c r="BE174" s="260">
        <f>IF(N174="základní",J174,0)</f>
        <v>0</v>
      </c>
      <c r="BF174" s="260">
        <f>IF(N174="snížená",J174,0)</f>
        <v>0</v>
      </c>
      <c r="BG174" s="260">
        <f>IF(N174="zákl. přenesená",J174,0)</f>
        <v>0</v>
      </c>
      <c r="BH174" s="260">
        <f>IF(N174="sníž. přenesená",J174,0)</f>
        <v>0</v>
      </c>
      <c r="BI174" s="260">
        <f>IF(N174="nulová",J174,0)</f>
        <v>0</v>
      </c>
      <c r="BJ174" s="18" t="s">
        <v>81</v>
      </c>
      <c r="BK174" s="260">
        <f>ROUND(I174*H174,2)</f>
        <v>0</v>
      </c>
      <c r="BL174" s="18" t="s">
        <v>172</v>
      </c>
      <c r="BM174" s="259" t="s">
        <v>1698</v>
      </c>
    </row>
    <row r="175" s="2" customFormat="1" ht="16.5" customHeight="1">
      <c r="A175" s="39"/>
      <c r="B175" s="40"/>
      <c r="C175" s="247" t="s">
        <v>457</v>
      </c>
      <c r="D175" s="247" t="s">
        <v>168</v>
      </c>
      <c r="E175" s="248" t="s">
        <v>1699</v>
      </c>
      <c r="F175" s="249" t="s">
        <v>1700</v>
      </c>
      <c r="G175" s="250" t="s">
        <v>1258</v>
      </c>
      <c r="H175" s="251">
        <v>1</v>
      </c>
      <c r="I175" s="252"/>
      <c r="J175" s="253">
        <f>ROUND(I175*H175,2)</f>
        <v>0</v>
      </c>
      <c r="K175" s="254"/>
      <c r="L175" s="45"/>
      <c r="M175" s="255" t="s">
        <v>1</v>
      </c>
      <c r="N175" s="256" t="s">
        <v>42</v>
      </c>
      <c r="O175" s="92"/>
      <c r="P175" s="257">
        <f>O175*H175</f>
        <v>0</v>
      </c>
      <c r="Q175" s="257">
        <v>0</v>
      </c>
      <c r="R175" s="257">
        <f>Q175*H175</f>
        <v>0</v>
      </c>
      <c r="S175" s="257">
        <v>0</v>
      </c>
      <c r="T175" s="25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9" t="s">
        <v>172</v>
      </c>
      <c r="AT175" s="259" t="s">
        <v>168</v>
      </c>
      <c r="AU175" s="259" t="s">
        <v>85</v>
      </c>
      <c r="AY175" s="18" t="s">
        <v>166</v>
      </c>
      <c r="BE175" s="260">
        <f>IF(N175="základní",J175,0)</f>
        <v>0</v>
      </c>
      <c r="BF175" s="260">
        <f>IF(N175="snížená",J175,0)</f>
        <v>0</v>
      </c>
      <c r="BG175" s="260">
        <f>IF(N175="zákl. přenesená",J175,0)</f>
        <v>0</v>
      </c>
      <c r="BH175" s="260">
        <f>IF(N175="sníž. přenesená",J175,0)</f>
        <v>0</v>
      </c>
      <c r="BI175" s="260">
        <f>IF(N175="nulová",J175,0)</f>
        <v>0</v>
      </c>
      <c r="BJ175" s="18" t="s">
        <v>81</v>
      </c>
      <c r="BK175" s="260">
        <f>ROUND(I175*H175,2)</f>
        <v>0</v>
      </c>
      <c r="BL175" s="18" t="s">
        <v>172</v>
      </c>
      <c r="BM175" s="259" t="s">
        <v>1701</v>
      </c>
    </row>
    <row r="176" s="2" customFormat="1" ht="21.75" customHeight="1">
      <c r="A176" s="39"/>
      <c r="B176" s="40"/>
      <c r="C176" s="247" t="s">
        <v>461</v>
      </c>
      <c r="D176" s="247" t="s">
        <v>168</v>
      </c>
      <c r="E176" s="248" t="s">
        <v>1702</v>
      </c>
      <c r="F176" s="249" t="s">
        <v>1703</v>
      </c>
      <c r="G176" s="250" t="s">
        <v>1258</v>
      </c>
      <c r="H176" s="251">
        <v>1</v>
      </c>
      <c r="I176" s="252"/>
      <c r="J176" s="253">
        <f>ROUND(I176*H176,2)</f>
        <v>0</v>
      </c>
      <c r="K176" s="254"/>
      <c r="L176" s="45"/>
      <c r="M176" s="255" t="s">
        <v>1</v>
      </c>
      <c r="N176" s="256" t="s">
        <v>42</v>
      </c>
      <c r="O176" s="92"/>
      <c r="P176" s="257">
        <f>O176*H176</f>
        <v>0</v>
      </c>
      <c r="Q176" s="257">
        <v>0</v>
      </c>
      <c r="R176" s="257">
        <f>Q176*H176</f>
        <v>0</v>
      </c>
      <c r="S176" s="257">
        <v>0</v>
      </c>
      <c r="T176" s="25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9" t="s">
        <v>172</v>
      </c>
      <c r="AT176" s="259" t="s">
        <v>168</v>
      </c>
      <c r="AU176" s="259" t="s">
        <v>85</v>
      </c>
      <c r="AY176" s="18" t="s">
        <v>166</v>
      </c>
      <c r="BE176" s="260">
        <f>IF(N176="základní",J176,0)</f>
        <v>0</v>
      </c>
      <c r="BF176" s="260">
        <f>IF(N176="snížená",J176,0)</f>
        <v>0</v>
      </c>
      <c r="BG176" s="260">
        <f>IF(N176="zákl. přenesená",J176,0)</f>
        <v>0</v>
      </c>
      <c r="BH176" s="260">
        <f>IF(N176="sníž. přenesená",J176,0)</f>
        <v>0</v>
      </c>
      <c r="BI176" s="260">
        <f>IF(N176="nulová",J176,0)</f>
        <v>0</v>
      </c>
      <c r="BJ176" s="18" t="s">
        <v>81</v>
      </c>
      <c r="BK176" s="260">
        <f>ROUND(I176*H176,2)</f>
        <v>0</v>
      </c>
      <c r="BL176" s="18" t="s">
        <v>172</v>
      </c>
      <c r="BM176" s="259" t="s">
        <v>1704</v>
      </c>
    </row>
    <row r="177" s="2" customFormat="1" ht="16.5" customHeight="1">
      <c r="A177" s="39"/>
      <c r="B177" s="40"/>
      <c r="C177" s="247" t="s">
        <v>467</v>
      </c>
      <c r="D177" s="247" t="s">
        <v>168</v>
      </c>
      <c r="E177" s="248" t="s">
        <v>1705</v>
      </c>
      <c r="F177" s="249" t="s">
        <v>1706</v>
      </c>
      <c r="G177" s="250" t="s">
        <v>1258</v>
      </c>
      <c r="H177" s="251">
        <v>6</v>
      </c>
      <c r="I177" s="252"/>
      <c r="J177" s="253">
        <f>ROUND(I177*H177,2)</f>
        <v>0</v>
      </c>
      <c r="K177" s="254"/>
      <c r="L177" s="45"/>
      <c r="M177" s="255" t="s">
        <v>1</v>
      </c>
      <c r="N177" s="256" t="s">
        <v>42</v>
      </c>
      <c r="O177" s="92"/>
      <c r="P177" s="257">
        <f>O177*H177</f>
        <v>0</v>
      </c>
      <c r="Q177" s="257">
        <v>0</v>
      </c>
      <c r="R177" s="257">
        <f>Q177*H177</f>
        <v>0</v>
      </c>
      <c r="S177" s="257">
        <v>0</v>
      </c>
      <c r="T177" s="25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9" t="s">
        <v>172</v>
      </c>
      <c r="AT177" s="259" t="s">
        <v>168</v>
      </c>
      <c r="AU177" s="259" t="s">
        <v>85</v>
      </c>
      <c r="AY177" s="18" t="s">
        <v>166</v>
      </c>
      <c r="BE177" s="260">
        <f>IF(N177="základní",J177,0)</f>
        <v>0</v>
      </c>
      <c r="BF177" s="260">
        <f>IF(N177="snížená",J177,0)</f>
        <v>0</v>
      </c>
      <c r="BG177" s="260">
        <f>IF(N177="zákl. přenesená",J177,0)</f>
        <v>0</v>
      </c>
      <c r="BH177" s="260">
        <f>IF(N177="sníž. přenesená",J177,0)</f>
        <v>0</v>
      </c>
      <c r="BI177" s="260">
        <f>IF(N177="nulová",J177,0)</f>
        <v>0</v>
      </c>
      <c r="BJ177" s="18" t="s">
        <v>81</v>
      </c>
      <c r="BK177" s="260">
        <f>ROUND(I177*H177,2)</f>
        <v>0</v>
      </c>
      <c r="BL177" s="18" t="s">
        <v>172</v>
      </c>
      <c r="BM177" s="259" t="s">
        <v>1707</v>
      </c>
    </row>
    <row r="178" s="2" customFormat="1" ht="16.5" customHeight="1">
      <c r="A178" s="39"/>
      <c r="B178" s="40"/>
      <c r="C178" s="247" t="s">
        <v>469</v>
      </c>
      <c r="D178" s="247" t="s">
        <v>168</v>
      </c>
      <c r="E178" s="248" t="s">
        <v>1708</v>
      </c>
      <c r="F178" s="249" t="s">
        <v>1641</v>
      </c>
      <c r="G178" s="250" t="s">
        <v>1258</v>
      </c>
      <c r="H178" s="251">
        <v>3</v>
      </c>
      <c r="I178" s="252"/>
      <c r="J178" s="253">
        <f>ROUND(I178*H178,2)</f>
        <v>0</v>
      </c>
      <c r="K178" s="254"/>
      <c r="L178" s="45"/>
      <c r="M178" s="255" t="s">
        <v>1</v>
      </c>
      <c r="N178" s="256" t="s">
        <v>42</v>
      </c>
      <c r="O178" s="92"/>
      <c r="P178" s="257">
        <f>O178*H178</f>
        <v>0</v>
      </c>
      <c r="Q178" s="257">
        <v>0</v>
      </c>
      <c r="R178" s="257">
        <f>Q178*H178</f>
        <v>0</v>
      </c>
      <c r="S178" s="257">
        <v>0</v>
      </c>
      <c r="T178" s="25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9" t="s">
        <v>172</v>
      </c>
      <c r="AT178" s="259" t="s">
        <v>168</v>
      </c>
      <c r="AU178" s="259" t="s">
        <v>85</v>
      </c>
      <c r="AY178" s="18" t="s">
        <v>166</v>
      </c>
      <c r="BE178" s="260">
        <f>IF(N178="základní",J178,0)</f>
        <v>0</v>
      </c>
      <c r="BF178" s="260">
        <f>IF(N178="snížená",J178,0)</f>
        <v>0</v>
      </c>
      <c r="BG178" s="260">
        <f>IF(N178="zákl. přenesená",J178,0)</f>
        <v>0</v>
      </c>
      <c r="BH178" s="260">
        <f>IF(N178="sníž. přenesená",J178,0)</f>
        <v>0</v>
      </c>
      <c r="BI178" s="260">
        <f>IF(N178="nulová",J178,0)</f>
        <v>0</v>
      </c>
      <c r="BJ178" s="18" t="s">
        <v>81</v>
      </c>
      <c r="BK178" s="260">
        <f>ROUND(I178*H178,2)</f>
        <v>0</v>
      </c>
      <c r="BL178" s="18" t="s">
        <v>172</v>
      </c>
      <c r="BM178" s="259" t="s">
        <v>1709</v>
      </c>
    </row>
    <row r="179" s="2" customFormat="1" ht="16.5" customHeight="1">
      <c r="A179" s="39"/>
      <c r="B179" s="40"/>
      <c r="C179" s="247" t="s">
        <v>477</v>
      </c>
      <c r="D179" s="247" t="s">
        <v>168</v>
      </c>
      <c r="E179" s="248" t="s">
        <v>1710</v>
      </c>
      <c r="F179" s="249" t="s">
        <v>1644</v>
      </c>
      <c r="G179" s="250" t="s">
        <v>1258</v>
      </c>
      <c r="H179" s="251">
        <v>19</v>
      </c>
      <c r="I179" s="252"/>
      <c r="J179" s="253">
        <f>ROUND(I179*H179,2)</f>
        <v>0</v>
      </c>
      <c r="K179" s="254"/>
      <c r="L179" s="45"/>
      <c r="M179" s="255" t="s">
        <v>1</v>
      </c>
      <c r="N179" s="256" t="s">
        <v>42</v>
      </c>
      <c r="O179" s="92"/>
      <c r="P179" s="257">
        <f>O179*H179</f>
        <v>0</v>
      </c>
      <c r="Q179" s="257">
        <v>0</v>
      </c>
      <c r="R179" s="257">
        <f>Q179*H179</f>
        <v>0</v>
      </c>
      <c r="S179" s="257">
        <v>0</v>
      </c>
      <c r="T179" s="258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59" t="s">
        <v>172</v>
      </c>
      <c r="AT179" s="259" t="s">
        <v>168</v>
      </c>
      <c r="AU179" s="259" t="s">
        <v>85</v>
      </c>
      <c r="AY179" s="18" t="s">
        <v>166</v>
      </c>
      <c r="BE179" s="260">
        <f>IF(N179="základní",J179,0)</f>
        <v>0</v>
      </c>
      <c r="BF179" s="260">
        <f>IF(N179="snížená",J179,0)</f>
        <v>0</v>
      </c>
      <c r="BG179" s="260">
        <f>IF(N179="zákl. přenesená",J179,0)</f>
        <v>0</v>
      </c>
      <c r="BH179" s="260">
        <f>IF(N179="sníž. přenesená",J179,0)</f>
        <v>0</v>
      </c>
      <c r="BI179" s="260">
        <f>IF(N179="nulová",J179,0)</f>
        <v>0</v>
      </c>
      <c r="BJ179" s="18" t="s">
        <v>81</v>
      </c>
      <c r="BK179" s="260">
        <f>ROUND(I179*H179,2)</f>
        <v>0</v>
      </c>
      <c r="BL179" s="18" t="s">
        <v>172</v>
      </c>
      <c r="BM179" s="259" t="s">
        <v>1711</v>
      </c>
    </row>
    <row r="180" s="2" customFormat="1" ht="16.5" customHeight="1">
      <c r="A180" s="39"/>
      <c r="B180" s="40"/>
      <c r="C180" s="247" t="s">
        <v>487</v>
      </c>
      <c r="D180" s="247" t="s">
        <v>168</v>
      </c>
      <c r="E180" s="248" t="s">
        <v>1712</v>
      </c>
      <c r="F180" s="249" t="s">
        <v>1650</v>
      </c>
      <c r="G180" s="250" t="s">
        <v>1258</v>
      </c>
      <c r="H180" s="251">
        <v>1</v>
      </c>
      <c r="I180" s="252"/>
      <c r="J180" s="253">
        <f>ROUND(I180*H180,2)</f>
        <v>0</v>
      </c>
      <c r="K180" s="254"/>
      <c r="L180" s="45"/>
      <c r="M180" s="255" t="s">
        <v>1</v>
      </c>
      <c r="N180" s="256" t="s">
        <v>42</v>
      </c>
      <c r="O180" s="92"/>
      <c r="P180" s="257">
        <f>O180*H180</f>
        <v>0</v>
      </c>
      <c r="Q180" s="257">
        <v>0</v>
      </c>
      <c r="R180" s="257">
        <f>Q180*H180</f>
        <v>0</v>
      </c>
      <c r="S180" s="257">
        <v>0</v>
      </c>
      <c r="T180" s="25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9" t="s">
        <v>172</v>
      </c>
      <c r="AT180" s="259" t="s">
        <v>168</v>
      </c>
      <c r="AU180" s="259" t="s">
        <v>85</v>
      </c>
      <c r="AY180" s="18" t="s">
        <v>166</v>
      </c>
      <c r="BE180" s="260">
        <f>IF(N180="základní",J180,0)</f>
        <v>0</v>
      </c>
      <c r="BF180" s="260">
        <f>IF(N180="snížená",J180,0)</f>
        <v>0</v>
      </c>
      <c r="BG180" s="260">
        <f>IF(N180="zákl. přenesená",J180,0)</f>
        <v>0</v>
      </c>
      <c r="BH180" s="260">
        <f>IF(N180="sníž. přenesená",J180,0)</f>
        <v>0</v>
      </c>
      <c r="BI180" s="260">
        <f>IF(N180="nulová",J180,0)</f>
        <v>0</v>
      </c>
      <c r="BJ180" s="18" t="s">
        <v>81</v>
      </c>
      <c r="BK180" s="260">
        <f>ROUND(I180*H180,2)</f>
        <v>0</v>
      </c>
      <c r="BL180" s="18" t="s">
        <v>172</v>
      </c>
      <c r="BM180" s="259" t="s">
        <v>1713</v>
      </c>
    </row>
    <row r="181" s="2" customFormat="1" ht="16.5" customHeight="1">
      <c r="A181" s="39"/>
      <c r="B181" s="40"/>
      <c r="C181" s="247" t="s">
        <v>491</v>
      </c>
      <c r="D181" s="247" t="s">
        <v>168</v>
      </c>
      <c r="E181" s="248" t="s">
        <v>1714</v>
      </c>
      <c r="F181" s="249" t="s">
        <v>1665</v>
      </c>
      <c r="G181" s="250" t="s">
        <v>233</v>
      </c>
      <c r="H181" s="251">
        <v>16</v>
      </c>
      <c r="I181" s="252"/>
      <c r="J181" s="253">
        <f>ROUND(I181*H181,2)</f>
        <v>0</v>
      </c>
      <c r="K181" s="254"/>
      <c r="L181" s="45"/>
      <c r="M181" s="255" t="s">
        <v>1</v>
      </c>
      <c r="N181" s="256" t="s">
        <v>42</v>
      </c>
      <c r="O181" s="92"/>
      <c r="P181" s="257">
        <f>O181*H181</f>
        <v>0</v>
      </c>
      <c r="Q181" s="257">
        <v>0</v>
      </c>
      <c r="R181" s="257">
        <f>Q181*H181</f>
        <v>0</v>
      </c>
      <c r="S181" s="257">
        <v>0</v>
      </c>
      <c r="T181" s="258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59" t="s">
        <v>172</v>
      </c>
      <c r="AT181" s="259" t="s">
        <v>168</v>
      </c>
      <c r="AU181" s="259" t="s">
        <v>85</v>
      </c>
      <c r="AY181" s="18" t="s">
        <v>166</v>
      </c>
      <c r="BE181" s="260">
        <f>IF(N181="základní",J181,0)</f>
        <v>0</v>
      </c>
      <c r="BF181" s="260">
        <f>IF(N181="snížená",J181,0)</f>
        <v>0</v>
      </c>
      <c r="BG181" s="260">
        <f>IF(N181="zákl. přenesená",J181,0)</f>
        <v>0</v>
      </c>
      <c r="BH181" s="260">
        <f>IF(N181="sníž. přenesená",J181,0)</f>
        <v>0</v>
      </c>
      <c r="BI181" s="260">
        <f>IF(N181="nulová",J181,0)</f>
        <v>0</v>
      </c>
      <c r="BJ181" s="18" t="s">
        <v>81</v>
      </c>
      <c r="BK181" s="260">
        <f>ROUND(I181*H181,2)</f>
        <v>0</v>
      </c>
      <c r="BL181" s="18" t="s">
        <v>172</v>
      </c>
      <c r="BM181" s="259" t="s">
        <v>1715</v>
      </c>
    </row>
    <row r="182" s="2" customFormat="1" ht="16.5" customHeight="1">
      <c r="A182" s="39"/>
      <c r="B182" s="40"/>
      <c r="C182" s="247" t="s">
        <v>495</v>
      </c>
      <c r="D182" s="247" t="s">
        <v>168</v>
      </c>
      <c r="E182" s="248" t="s">
        <v>1716</v>
      </c>
      <c r="F182" s="249" t="s">
        <v>1659</v>
      </c>
      <c r="G182" s="250" t="s">
        <v>233</v>
      </c>
      <c r="H182" s="251">
        <v>83</v>
      </c>
      <c r="I182" s="252"/>
      <c r="J182" s="253">
        <f>ROUND(I182*H182,2)</f>
        <v>0</v>
      </c>
      <c r="K182" s="254"/>
      <c r="L182" s="45"/>
      <c r="M182" s="255" t="s">
        <v>1</v>
      </c>
      <c r="N182" s="256" t="s">
        <v>42</v>
      </c>
      <c r="O182" s="92"/>
      <c r="P182" s="257">
        <f>O182*H182</f>
        <v>0</v>
      </c>
      <c r="Q182" s="257">
        <v>0</v>
      </c>
      <c r="R182" s="257">
        <f>Q182*H182</f>
        <v>0</v>
      </c>
      <c r="S182" s="257">
        <v>0</v>
      </c>
      <c r="T182" s="25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9" t="s">
        <v>172</v>
      </c>
      <c r="AT182" s="259" t="s">
        <v>168</v>
      </c>
      <c r="AU182" s="259" t="s">
        <v>85</v>
      </c>
      <c r="AY182" s="18" t="s">
        <v>166</v>
      </c>
      <c r="BE182" s="260">
        <f>IF(N182="základní",J182,0)</f>
        <v>0</v>
      </c>
      <c r="BF182" s="260">
        <f>IF(N182="snížená",J182,0)</f>
        <v>0</v>
      </c>
      <c r="BG182" s="260">
        <f>IF(N182="zákl. přenesená",J182,0)</f>
        <v>0</v>
      </c>
      <c r="BH182" s="260">
        <f>IF(N182="sníž. přenesená",J182,0)</f>
        <v>0</v>
      </c>
      <c r="BI182" s="260">
        <f>IF(N182="nulová",J182,0)</f>
        <v>0</v>
      </c>
      <c r="BJ182" s="18" t="s">
        <v>81</v>
      </c>
      <c r="BK182" s="260">
        <f>ROUND(I182*H182,2)</f>
        <v>0</v>
      </c>
      <c r="BL182" s="18" t="s">
        <v>172</v>
      </c>
      <c r="BM182" s="259" t="s">
        <v>1717</v>
      </c>
    </row>
    <row r="183" s="2" customFormat="1" ht="16.5" customHeight="1">
      <c r="A183" s="39"/>
      <c r="B183" s="40"/>
      <c r="C183" s="247" t="s">
        <v>499</v>
      </c>
      <c r="D183" s="247" t="s">
        <v>168</v>
      </c>
      <c r="E183" s="248" t="s">
        <v>1718</v>
      </c>
      <c r="F183" s="249" t="s">
        <v>1719</v>
      </c>
      <c r="G183" s="250" t="s">
        <v>233</v>
      </c>
      <c r="H183" s="251">
        <v>194</v>
      </c>
      <c r="I183" s="252"/>
      <c r="J183" s="253">
        <f>ROUND(I183*H183,2)</f>
        <v>0</v>
      </c>
      <c r="K183" s="254"/>
      <c r="L183" s="45"/>
      <c r="M183" s="255" t="s">
        <v>1</v>
      </c>
      <c r="N183" s="256" t="s">
        <v>42</v>
      </c>
      <c r="O183" s="92"/>
      <c r="P183" s="257">
        <f>O183*H183</f>
        <v>0</v>
      </c>
      <c r="Q183" s="257">
        <v>0</v>
      </c>
      <c r="R183" s="257">
        <f>Q183*H183</f>
        <v>0</v>
      </c>
      <c r="S183" s="257">
        <v>0</v>
      </c>
      <c r="T183" s="25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9" t="s">
        <v>172</v>
      </c>
      <c r="AT183" s="259" t="s">
        <v>168</v>
      </c>
      <c r="AU183" s="259" t="s">
        <v>85</v>
      </c>
      <c r="AY183" s="18" t="s">
        <v>166</v>
      </c>
      <c r="BE183" s="260">
        <f>IF(N183="základní",J183,0)</f>
        <v>0</v>
      </c>
      <c r="BF183" s="260">
        <f>IF(N183="snížená",J183,0)</f>
        <v>0</v>
      </c>
      <c r="BG183" s="260">
        <f>IF(N183="zákl. přenesená",J183,0)</f>
        <v>0</v>
      </c>
      <c r="BH183" s="260">
        <f>IF(N183="sníž. přenesená",J183,0)</f>
        <v>0</v>
      </c>
      <c r="BI183" s="260">
        <f>IF(N183="nulová",J183,0)</f>
        <v>0</v>
      </c>
      <c r="BJ183" s="18" t="s">
        <v>81</v>
      </c>
      <c r="BK183" s="260">
        <f>ROUND(I183*H183,2)</f>
        <v>0</v>
      </c>
      <c r="BL183" s="18" t="s">
        <v>172</v>
      </c>
      <c r="BM183" s="259" t="s">
        <v>1720</v>
      </c>
    </row>
    <row r="184" s="2" customFormat="1" ht="16.5" customHeight="1">
      <c r="A184" s="39"/>
      <c r="B184" s="40"/>
      <c r="C184" s="247" t="s">
        <v>504</v>
      </c>
      <c r="D184" s="247" t="s">
        <v>168</v>
      </c>
      <c r="E184" s="248" t="s">
        <v>1721</v>
      </c>
      <c r="F184" s="249" t="s">
        <v>1722</v>
      </c>
      <c r="G184" s="250" t="s">
        <v>1258</v>
      </c>
      <c r="H184" s="251">
        <v>1</v>
      </c>
      <c r="I184" s="252"/>
      <c r="J184" s="253">
        <f>ROUND(I184*H184,2)</f>
        <v>0</v>
      </c>
      <c r="K184" s="254"/>
      <c r="L184" s="45"/>
      <c r="M184" s="255" t="s">
        <v>1</v>
      </c>
      <c r="N184" s="256" t="s">
        <v>42</v>
      </c>
      <c r="O184" s="92"/>
      <c r="P184" s="257">
        <f>O184*H184</f>
        <v>0</v>
      </c>
      <c r="Q184" s="257">
        <v>0</v>
      </c>
      <c r="R184" s="257">
        <f>Q184*H184</f>
        <v>0</v>
      </c>
      <c r="S184" s="257">
        <v>0</v>
      </c>
      <c r="T184" s="258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59" t="s">
        <v>172</v>
      </c>
      <c r="AT184" s="259" t="s">
        <v>168</v>
      </c>
      <c r="AU184" s="259" t="s">
        <v>85</v>
      </c>
      <c r="AY184" s="18" t="s">
        <v>166</v>
      </c>
      <c r="BE184" s="260">
        <f>IF(N184="základní",J184,0)</f>
        <v>0</v>
      </c>
      <c r="BF184" s="260">
        <f>IF(N184="snížená",J184,0)</f>
        <v>0</v>
      </c>
      <c r="BG184" s="260">
        <f>IF(N184="zákl. přenesená",J184,0)</f>
        <v>0</v>
      </c>
      <c r="BH184" s="260">
        <f>IF(N184="sníž. přenesená",J184,0)</f>
        <v>0</v>
      </c>
      <c r="BI184" s="260">
        <f>IF(N184="nulová",J184,0)</f>
        <v>0</v>
      </c>
      <c r="BJ184" s="18" t="s">
        <v>81</v>
      </c>
      <c r="BK184" s="260">
        <f>ROUND(I184*H184,2)</f>
        <v>0</v>
      </c>
      <c r="BL184" s="18" t="s">
        <v>172</v>
      </c>
      <c r="BM184" s="259" t="s">
        <v>1723</v>
      </c>
    </row>
    <row r="185" s="2" customFormat="1" ht="16.5" customHeight="1">
      <c r="A185" s="39"/>
      <c r="B185" s="40"/>
      <c r="C185" s="247" t="s">
        <v>515</v>
      </c>
      <c r="D185" s="247" t="s">
        <v>168</v>
      </c>
      <c r="E185" s="248" t="s">
        <v>1724</v>
      </c>
      <c r="F185" s="249" t="s">
        <v>1725</v>
      </c>
      <c r="G185" s="250" t="s">
        <v>1258</v>
      </c>
      <c r="H185" s="251">
        <v>1</v>
      </c>
      <c r="I185" s="252"/>
      <c r="J185" s="253">
        <f>ROUND(I185*H185,2)</f>
        <v>0</v>
      </c>
      <c r="K185" s="254"/>
      <c r="L185" s="45"/>
      <c r="M185" s="255" t="s">
        <v>1</v>
      </c>
      <c r="N185" s="256" t="s">
        <v>42</v>
      </c>
      <c r="O185" s="92"/>
      <c r="P185" s="257">
        <f>O185*H185</f>
        <v>0</v>
      </c>
      <c r="Q185" s="257">
        <v>0</v>
      </c>
      <c r="R185" s="257">
        <f>Q185*H185</f>
        <v>0</v>
      </c>
      <c r="S185" s="257">
        <v>0</v>
      </c>
      <c r="T185" s="25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9" t="s">
        <v>172</v>
      </c>
      <c r="AT185" s="259" t="s">
        <v>168</v>
      </c>
      <c r="AU185" s="259" t="s">
        <v>85</v>
      </c>
      <c r="AY185" s="18" t="s">
        <v>166</v>
      </c>
      <c r="BE185" s="260">
        <f>IF(N185="základní",J185,0)</f>
        <v>0</v>
      </c>
      <c r="BF185" s="260">
        <f>IF(N185="snížená",J185,0)</f>
        <v>0</v>
      </c>
      <c r="BG185" s="260">
        <f>IF(N185="zákl. přenesená",J185,0)</f>
        <v>0</v>
      </c>
      <c r="BH185" s="260">
        <f>IF(N185="sníž. přenesená",J185,0)</f>
        <v>0</v>
      </c>
      <c r="BI185" s="260">
        <f>IF(N185="nulová",J185,0)</f>
        <v>0</v>
      </c>
      <c r="BJ185" s="18" t="s">
        <v>81</v>
      </c>
      <c r="BK185" s="260">
        <f>ROUND(I185*H185,2)</f>
        <v>0</v>
      </c>
      <c r="BL185" s="18" t="s">
        <v>172</v>
      </c>
      <c r="BM185" s="259" t="s">
        <v>1726</v>
      </c>
    </row>
    <row r="186" s="2" customFormat="1" ht="21.75" customHeight="1">
      <c r="A186" s="39"/>
      <c r="B186" s="40"/>
      <c r="C186" s="247" t="s">
        <v>373</v>
      </c>
      <c r="D186" s="247" t="s">
        <v>168</v>
      </c>
      <c r="E186" s="248" t="s">
        <v>1727</v>
      </c>
      <c r="F186" s="249" t="s">
        <v>1728</v>
      </c>
      <c r="G186" s="250" t="s">
        <v>1258</v>
      </c>
      <c r="H186" s="251">
        <v>1</v>
      </c>
      <c r="I186" s="252"/>
      <c r="J186" s="253">
        <f>ROUND(I186*H186,2)</f>
        <v>0</v>
      </c>
      <c r="K186" s="254"/>
      <c r="L186" s="45"/>
      <c r="M186" s="255" t="s">
        <v>1</v>
      </c>
      <c r="N186" s="256" t="s">
        <v>42</v>
      </c>
      <c r="O186" s="92"/>
      <c r="P186" s="257">
        <f>O186*H186</f>
        <v>0</v>
      </c>
      <c r="Q186" s="257">
        <v>0</v>
      </c>
      <c r="R186" s="257">
        <f>Q186*H186</f>
        <v>0</v>
      </c>
      <c r="S186" s="257">
        <v>0</v>
      </c>
      <c r="T186" s="25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9" t="s">
        <v>172</v>
      </c>
      <c r="AT186" s="259" t="s">
        <v>168</v>
      </c>
      <c r="AU186" s="259" t="s">
        <v>85</v>
      </c>
      <c r="AY186" s="18" t="s">
        <v>166</v>
      </c>
      <c r="BE186" s="260">
        <f>IF(N186="základní",J186,0)</f>
        <v>0</v>
      </c>
      <c r="BF186" s="260">
        <f>IF(N186="snížená",J186,0)</f>
        <v>0</v>
      </c>
      <c r="BG186" s="260">
        <f>IF(N186="zákl. přenesená",J186,0)</f>
        <v>0</v>
      </c>
      <c r="BH186" s="260">
        <f>IF(N186="sníž. přenesená",J186,0)</f>
        <v>0</v>
      </c>
      <c r="BI186" s="260">
        <f>IF(N186="nulová",J186,0)</f>
        <v>0</v>
      </c>
      <c r="BJ186" s="18" t="s">
        <v>81</v>
      </c>
      <c r="BK186" s="260">
        <f>ROUND(I186*H186,2)</f>
        <v>0</v>
      </c>
      <c r="BL186" s="18" t="s">
        <v>172</v>
      </c>
      <c r="BM186" s="259" t="s">
        <v>1729</v>
      </c>
    </row>
    <row r="187" s="2" customFormat="1" ht="16.5" customHeight="1">
      <c r="A187" s="39"/>
      <c r="B187" s="40"/>
      <c r="C187" s="247" t="s">
        <v>533</v>
      </c>
      <c r="D187" s="247" t="s">
        <v>168</v>
      </c>
      <c r="E187" s="248" t="s">
        <v>1730</v>
      </c>
      <c r="F187" s="249" t="s">
        <v>1731</v>
      </c>
      <c r="G187" s="250" t="s">
        <v>1258</v>
      </c>
      <c r="H187" s="251">
        <v>42</v>
      </c>
      <c r="I187" s="252"/>
      <c r="J187" s="253">
        <f>ROUND(I187*H187,2)</f>
        <v>0</v>
      </c>
      <c r="K187" s="254"/>
      <c r="L187" s="45"/>
      <c r="M187" s="255" t="s">
        <v>1</v>
      </c>
      <c r="N187" s="256" t="s">
        <v>42</v>
      </c>
      <c r="O187" s="92"/>
      <c r="P187" s="257">
        <f>O187*H187</f>
        <v>0</v>
      </c>
      <c r="Q187" s="257">
        <v>0</v>
      </c>
      <c r="R187" s="257">
        <f>Q187*H187</f>
        <v>0</v>
      </c>
      <c r="S187" s="257">
        <v>0</v>
      </c>
      <c r="T187" s="25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9" t="s">
        <v>172</v>
      </c>
      <c r="AT187" s="259" t="s">
        <v>168</v>
      </c>
      <c r="AU187" s="259" t="s">
        <v>85</v>
      </c>
      <c r="AY187" s="18" t="s">
        <v>166</v>
      </c>
      <c r="BE187" s="260">
        <f>IF(N187="základní",J187,0)</f>
        <v>0</v>
      </c>
      <c r="BF187" s="260">
        <f>IF(N187="snížená",J187,0)</f>
        <v>0</v>
      </c>
      <c r="BG187" s="260">
        <f>IF(N187="zákl. přenesená",J187,0)</f>
        <v>0</v>
      </c>
      <c r="BH187" s="260">
        <f>IF(N187="sníž. přenesená",J187,0)</f>
        <v>0</v>
      </c>
      <c r="BI187" s="260">
        <f>IF(N187="nulová",J187,0)</f>
        <v>0</v>
      </c>
      <c r="BJ187" s="18" t="s">
        <v>81</v>
      </c>
      <c r="BK187" s="260">
        <f>ROUND(I187*H187,2)</f>
        <v>0</v>
      </c>
      <c r="BL187" s="18" t="s">
        <v>172</v>
      </c>
      <c r="BM187" s="259" t="s">
        <v>1732</v>
      </c>
    </row>
    <row r="188" s="2" customFormat="1" ht="16.5" customHeight="1">
      <c r="A188" s="39"/>
      <c r="B188" s="40"/>
      <c r="C188" s="247" t="s">
        <v>539</v>
      </c>
      <c r="D188" s="247" t="s">
        <v>168</v>
      </c>
      <c r="E188" s="248" t="s">
        <v>1733</v>
      </c>
      <c r="F188" s="249" t="s">
        <v>1734</v>
      </c>
      <c r="G188" s="250" t="s">
        <v>1258</v>
      </c>
      <c r="H188" s="251">
        <v>1</v>
      </c>
      <c r="I188" s="252"/>
      <c r="J188" s="253">
        <f>ROUND(I188*H188,2)</f>
        <v>0</v>
      </c>
      <c r="K188" s="254"/>
      <c r="L188" s="45"/>
      <c r="M188" s="255" t="s">
        <v>1</v>
      </c>
      <c r="N188" s="256" t="s">
        <v>42</v>
      </c>
      <c r="O188" s="92"/>
      <c r="P188" s="257">
        <f>O188*H188</f>
        <v>0</v>
      </c>
      <c r="Q188" s="257">
        <v>0</v>
      </c>
      <c r="R188" s="257">
        <f>Q188*H188</f>
        <v>0</v>
      </c>
      <c r="S188" s="257">
        <v>0</v>
      </c>
      <c r="T188" s="25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9" t="s">
        <v>172</v>
      </c>
      <c r="AT188" s="259" t="s">
        <v>168</v>
      </c>
      <c r="AU188" s="259" t="s">
        <v>85</v>
      </c>
      <c r="AY188" s="18" t="s">
        <v>166</v>
      </c>
      <c r="BE188" s="260">
        <f>IF(N188="základní",J188,0)</f>
        <v>0</v>
      </c>
      <c r="BF188" s="260">
        <f>IF(N188="snížená",J188,0)</f>
        <v>0</v>
      </c>
      <c r="BG188" s="260">
        <f>IF(N188="zákl. přenesená",J188,0)</f>
        <v>0</v>
      </c>
      <c r="BH188" s="260">
        <f>IF(N188="sníž. přenesená",J188,0)</f>
        <v>0</v>
      </c>
      <c r="BI188" s="260">
        <f>IF(N188="nulová",J188,0)</f>
        <v>0</v>
      </c>
      <c r="BJ188" s="18" t="s">
        <v>81</v>
      </c>
      <c r="BK188" s="260">
        <f>ROUND(I188*H188,2)</f>
        <v>0</v>
      </c>
      <c r="BL188" s="18" t="s">
        <v>172</v>
      </c>
      <c r="BM188" s="259" t="s">
        <v>1735</v>
      </c>
    </row>
    <row r="189" s="2" customFormat="1" ht="16.5" customHeight="1">
      <c r="A189" s="39"/>
      <c r="B189" s="40"/>
      <c r="C189" s="247" t="s">
        <v>543</v>
      </c>
      <c r="D189" s="247" t="s">
        <v>168</v>
      </c>
      <c r="E189" s="248" t="s">
        <v>1736</v>
      </c>
      <c r="F189" s="249" t="s">
        <v>1737</v>
      </c>
      <c r="G189" s="250" t="s">
        <v>1258</v>
      </c>
      <c r="H189" s="251">
        <v>1</v>
      </c>
      <c r="I189" s="252"/>
      <c r="J189" s="253">
        <f>ROUND(I189*H189,2)</f>
        <v>0</v>
      </c>
      <c r="K189" s="254"/>
      <c r="L189" s="45"/>
      <c r="M189" s="255" t="s">
        <v>1</v>
      </c>
      <c r="N189" s="256" t="s">
        <v>42</v>
      </c>
      <c r="O189" s="92"/>
      <c r="P189" s="257">
        <f>O189*H189</f>
        <v>0</v>
      </c>
      <c r="Q189" s="257">
        <v>0</v>
      </c>
      <c r="R189" s="257">
        <f>Q189*H189</f>
        <v>0</v>
      </c>
      <c r="S189" s="257">
        <v>0</v>
      </c>
      <c r="T189" s="25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9" t="s">
        <v>172</v>
      </c>
      <c r="AT189" s="259" t="s">
        <v>168</v>
      </c>
      <c r="AU189" s="259" t="s">
        <v>85</v>
      </c>
      <c r="AY189" s="18" t="s">
        <v>166</v>
      </c>
      <c r="BE189" s="260">
        <f>IF(N189="základní",J189,0)</f>
        <v>0</v>
      </c>
      <c r="BF189" s="260">
        <f>IF(N189="snížená",J189,0)</f>
        <v>0</v>
      </c>
      <c r="BG189" s="260">
        <f>IF(N189="zákl. přenesená",J189,0)</f>
        <v>0</v>
      </c>
      <c r="BH189" s="260">
        <f>IF(N189="sníž. přenesená",J189,0)</f>
        <v>0</v>
      </c>
      <c r="BI189" s="260">
        <f>IF(N189="nulová",J189,0)</f>
        <v>0</v>
      </c>
      <c r="BJ189" s="18" t="s">
        <v>81</v>
      </c>
      <c r="BK189" s="260">
        <f>ROUND(I189*H189,2)</f>
        <v>0</v>
      </c>
      <c r="BL189" s="18" t="s">
        <v>172</v>
      </c>
      <c r="BM189" s="259" t="s">
        <v>1738</v>
      </c>
    </row>
    <row r="190" s="2" customFormat="1" ht="16.5" customHeight="1">
      <c r="A190" s="39"/>
      <c r="B190" s="40"/>
      <c r="C190" s="247" t="s">
        <v>551</v>
      </c>
      <c r="D190" s="247" t="s">
        <v>168</v>
      </c>
      <c r="E190" s="248" t="s">
        <v>1739</v>
      </c>
      <c r="F190" s="249" t="s">
        <v>1740</v>
      </c>
      <c r="G190" s="250" t="s">
        <v>1741</v>
      </c>
      <c r="H190" s="326"/>
      <c r="I190" s="252"/>
      <c r="J190" s="253">
        <f>ROUND(I190*H190,2)</f>
        <v>0</v>
      </c>
      <c r="K190" s="254"/>
      <c r="L190" s="45"/>
      <c r="M190" s="255" t="s">
        <v>1</v>
      </c>
      <c r="N190" s="256" t="s">
        <v>42</v>
      </c>
      <c r="O190" s="92"/>
      <c r="P190" s="257">
        <f>O190*H190</f>
        <v>0</v>
      </c>
      <c r="Q190" s="257">
        <v>0</v>
      </c>
      <c r="R190" s="257">
        <f>Q190*H190</f>
        <v>0</v>
      </c>
      <c r="S190" s="257">
        <v>0</v>
      </c>
      <c r="T190" s="25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9" t="s">
        <v>172</v>
      </c>
      <c r="AT190" s="259" t="s">
        <v>168</v>
      </c>
      <c r="AU190" s="259" t="s">
        <v>85</v>
      </c>
      <c r="AY190" s="18" t="s">
        <v>166</v>
      </c>
      <c r="BE190" s="260">
        <f>IF(N190="základní",J190,0)</f>
        <v>0</v>
      </c>
      <c r="BF190" s="260">
        <f>IF(N190="snížená",J190,0)</f>
        <v>0</v>
      </c>
      <c r="BG190" s="260">
        <f>IF(N190="zákl. přenesená",J190,0)</f>
        <v>0</v>
      </c>
      <c r="BH190" s="260">
        <f>IF(N190="sníž. přenesená",J190,0)</f>
        <v>0</v>
      </c>
      <c r="BI190" s="260">
        <f>IF(N190="nulová",J190,0)</f>
        <v>0</v>
      </c>
      <c r="BJ190" s="18" t="s">
        <v>81</v>
      </c>
      <c r="BK190" s="260">
        <f>ROUND(I190*H190,2)</f>
        <v>0</v>
      </c>
      <c r="BL190" s="18" t="s">
        <v>172</v>
      </c>
      <c r="BM190" s="259" t="s">
        <v>1742</v>
      </c>
    </row>
    <row r="191" s="2" customFormat="1" ht="16.5" customHeight="1">
      <c r="A191" s="39"/>
      <c r="B191" s="40"/>
      <c r="C191" s="247" t="s">
        <v>560</v>
      </c>
      <c r="D191" s="247" t="s">
        <v>168</v>
      </c>
      <c r="E191" s="248" t="s">
        <v>1743</v>
      </c>
      <c r="F191" s="249" t="s">
        <v>1744</v>
      </c>
      <c r="G191" s="250" t="s">
        <v>1741</v>
      </c>
      <c r="H191" s="326"/>
      <c r="I191" s="252"/>
      <c r="J191" s="253">
        <f>ROUND(I191*H191,2)</f>
        <v>0</v>
      </c>
      <c r="K191" s="254"/>
      <c r="L191" s="45"/>
      <c r="M191" s="255" t="s">
        <v>1</v>
      </c>
      <c r="N191" s="256" t="s">
        <v>42</v>
      </c>
      <c r="O191" s="92"/>
      <c r="P191" s="257">
        <f>O191*H191</f>
        <v>0</v>
      </c>
      <c r="Q191" s="257">
        <v>0</v>
      </c>
      <c r="R191" s="257">
        <f>Q191*H191</f>
        <v>0</v>
      </c>
      <c r="S191" s="257">
        <v>0</v>
      </c>
      <c r="T191" s="25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9" t="s">
        <v>172</v>
      </c>
      <c r="AT191" s="259" t="s">
        <v>168</v>
      </c>
      <c r="AU191" s="259" t="s">
        <v>85</v>
      </c>
      <c r="AY191" s="18" t="s">
        <v>166</v>
      </c>
      <c r="BE191" s="260">
        <f>IF(N191="základní",J191,0)</f>
        <v>0</v>
      </c>
      <c r="BF191" s="260">
        <f>IF(N191="snížená",J191,0)</f>
        <v>0</v>
      </c>
      <c r="BG191" s="260">
        <f>IF(N191="zákl. přenesená",J191,0)</f>
        <v>0</v>
      </c>
      <c r="BH191" s="260">
        <f>IF(N191="sníž. přenesená",J191,0)</f>
        <v>0</v>
      </c>
      <c r="BI191" s="260">
        <f>IF(N191="nulová",J191,0)</f>
        <v>0</v>
      </c>
      <c r="BJ191" s="18" t="s">
        <v>81</v>
      </c>
      <c r="BK191" s="260">
        <f>ROUND(I191*H191,2)</f>
        <v>0</v>
      </c>
      <c r="BL191" s="18" t="s">
        <v>172</v>
      </c>
      <c r="BM191" s="259" t="s">
        <v>1745</v>
      </c>
    </row>
    <row r="192" s="2" customFormat="1" ht="16.5" customHeight="1">
      <c r="A192" s="39"/>
      <c r="B192" s="40"/>
      <c r="C192" s="247" t="s">
        <v>566</v>
      </c>
      <c r="D192" s="247" t="s">
        <v>168</v>
      </c>
      <c r="E192" s="248" t="s">
        <v>1746</v>
      </c>
      <c r="F192" s="249" t="s">
        <v>1747</v>
      </c>
      <c r="G192" s="250" t="s">
        <v>1741</v>
      </c>
      <c r="H192" s="326"/>
      <c r="I192" s="252"/>
      <c r="J192" s="253">
        <f>ROUND(I192*H192,2)</f>
        <v>0</v>
      </c>
      <c r="K192" s="254"/>
      <c r="L192" s="45"/>
      <c r="M192" s="321" t="s">
        <v>1</v>
      </c>
      <c r="N192" s="322" t="s">
        <v>42</v>
      </c>
      <c r="O192" s="318"/>
      <c r="P192" s="319">
        <f>O192*H192</f>
        <v>0</v>
      </c>
      <c r="Q192" s="319">
        <v>0</v>
      </c>
      <c r="R192" s="319">
        <f>Q192*H192</f>
        <v>0</v>
      </c>
      <c r="S192" s="319">
        <v>0</v>
      </c>
      <c r="T192" s="32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9" t="s">
        <v>172</v>
      </c>
      <c r="AT192" s="259" t="s">
        <v>168</v>
      </c>
      <c r="AU192" s="259" t="s">
        <v>85</v>
      </c>
      <c r="AY192" s="18" t="s">
        <v>166</v>
      </c>
      <c r="BE192" s="260">
        <f>IF(N192="základní",J192,0)</f>
        <v>0</v>
      </c>
      <c r="BF192" s="260">
        <f>IF(N192="snížená",J192,0)</f>
        <v>0</v>
      </c>
      <c r="BG192" s="260">
        <f>IF(N192="zákl. přenesená",J192,0)</f>
        <v>0</v>
      </c>
      <c r="BH192" s="260">
        <f>IF(N192="sníž. přenesená",J192,0)</f>
        <v>0</v>
      </c>
      <c r="BI192" s="260">
        <f>IF(N192="nulová",J192,0)</f>
        <v>0</v>
      </c>
      <c r="BJ192" s="18" t="s">
        <v>81</v>
      </c>
      <c r="BK192" s="260">
        <f>ROUND(I192*H192,2)</f>
        <v>0</v>
      </c>
      <c r="BL192" s="18" t="s">
        <v>172</v>
      </c>
      <c r="BM192" s="259" t="s">
        <v>1748</v>
      </c>
    </row>
    <row r="193" s="2" customFormat="1" ht="6.96" customHeight="1">
      <c r="A193" s="39"/>
      <c r="B193" s="67"/>
      <c r="C193" s="68"/>
      <c r="D193" s="68"/>
      <c r="E193" s="68"/>
      <c r="F193" s="68"/>
      <c r="G193" s="68"/>
      <c r="H193" s="68"/>
      <c r="I193" s="194"/>
      <c r="J193" s="68"/>
      <c r="K193" s="68"/>
      <c r="L193" s="45"/>
      <c r="M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</row>
  </sheetData>
  <sheetProtection sheet="1" autoFilter="0" formatColumns="0" formatRows="0" objects="1" scenarios="1" spinCount="100000" saltValue="YZWZizhoCuIWnhA3upfMHGRJmA5EWBobrRWyJ8AfGQit7XYrjgSsNl0JA9yv8n3Ko/EYkxjyBYEyLVdaLy0KKQ==" hashValue="mmUxJjfMj7r3n4BzU271+p6xnnArL35RnHICCFxcoSCvzFCADxZxQGJ5CIyi9SKPvjNd+eKMgy5yn+Vwe1eeuQ==" algorithmName="SHA-512" password="CC35"/>
  <autoFilter ref="C129:K192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6:H116"/>
    <mergeCell ref="E120:H120"/>
    <mergeCell ref="E118:H118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8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8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9"/>
      <c r="C3" s="150"/>
      <c r="D3" s="150"/>
      <c r="E3" s="150"/>
      <c r="F3" s="150"/>
      <c r="G3" s="150"/>
      <c r="H3" s="150"/>
      <c r="I3" s="151"/>
      <c r="J3" s="150"/>
      <c r="K3" s="150"/>
      <c r="L3" s="21"/>
      <c r="AT3" s="18" t="s">
        <v>85</v>
      </c>
    </row>
    <row r="4" s="1" customFormat="1" ht="24.96" customHeight="1">
      <c r="B4" s="21"/>
      <c r="D4" s="152" t="s">
        <v>113</v>
      </c>
      <c r="I4" s="148"/>
      <c r="L4" s="21"/>
      <c r="M4" s="153" t="s">
        <v>10</v>
      </c>
      <c r="AT4" s="18" t="s">
        <v>4</v>
      </c>
    </row>
    <row r="5" s="1" customFormat="1" ht="6.96" customHeight="1">
      <c r="B5" s="21"/>
      <c r="I5" s="148"/>
      <c r="L5" s="21"/>
    </row>
    <row r="6" s="1" customFormat="1" ht="12" customHeight="1">
      <c r="B6" s="21"/>
      <c r="D6" s="154" t="s">
        <v>16</v>
      </c>
      <c r="I6" s="148"/>
      <c r="L6" s="21"/>
    </row>
    <row r="7" s="1" customFormat="1" ht="16.5" customHeight="1">
      <c r="B7" s="21"/>
      <c r="E7" s="155" t="str">
        <f>'Rekapitulace stavby'!K6</f>
        <v>Revitalizace školní družiny v Milíně</v>
      </c>
      <c r="F7" s="154"/>
      <c r="G7" s="154"/>
      <c r="H7" s="154"/>
      <c r="I7" s="148"/>
      <c r="L7" s="21"/>
    </row>
    <row r="8">
      <c r="B8" s="21"/>
      <c r="D8" s="154" t="s">
        <v>114</v>
      </c>
      <c r="L8" s="21"/>
    </row>
    <row r="9" s="1" customFormat="1" ht="16.5" customHeight="1">
      <c r="B9" s="21"/>
      <c r="E9" s="155" t="s">
        <v>115</v>
      </c>
      <c r="F9" s="1"/>
      <c r="G9" s="1"/>
      <c r="H9" s="1"/>
      <c r="I9" s="148"/>
      <c r="L9" s="21"/>
    </row>
    <row r="10" s="1" customFormat="1" ht="12" customHeight="1">
      <c r="B10" s="21"/>
      <c r="D10" s="154" t="s">
        <v>116</v>
      </c>
      <c r="I10" s="148"/>
      <c r="L10" s="21"/>
    </row>
    <row r="11" s="2" customFormat="1" ht="16.5" customHeight="1">
      <c r="A11" s="39"/>
      <c r="B11" s="45"/>
      <c r="C11" s="39"/>
      <c r="D11" s="39"/>
      <c r="E11" s="156" t="s">
        <v>117</v>
      </c>
      <c r="F11" s="39"/>
      <c r="G11" s="39"/>
      <c r="H11" s="39"/>
      <c r="I11" s="157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4" t="s">
        <v>118</v>
      </c>
      <c r="E12" s="39"/>
      <c r="F12" s="39"/>
      <c r="G12" s="39"/>
      <c r="H12" s="39"/>
      <c r="I12" s="157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8" t="s">
        <v>1749</v>
      </c>
      <c r="F13" s="39"/>
      <c r="G13" s="39"/>
      <c r="H13" s="39"/>
      <c r="I13" s="157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157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4" t="s">
        <v>18</v>
      </c>
      <c r="E15" s="39"/>
      <c r="F15" s="142" t="s">
        <v>1</v>
      </c>
      <c r="G15" s="39"/>
      <c r="H15" s="39"/>
      <c r="I15" s="159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4" t="s">
        <v>20</v>
      </c>
      <c r="E16" s="39"/>
      <c r="F16" s="142" t="s">
        <v>21</v>
      </c>
      <c r="G16" s="39"/>
      <c r="H16" s="39"/>
      <c r="I16" s="159" t="s">
        <v>22</v>
      </c>
      <c r="J16" s="160" t="str">
        <f>'Rekapitulace stavby'!AN8</f>
        <v>10. 12. 2020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157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4" t="s">
        <v>24</v>
      </c>
      <c r="E18" s="39"/>
      <c r="F18" s="39"/>
      <c r="G18" s="39"/>
      <c r="H18" s="39"/>
      <c r="I18" s="159" t="s">
        <v>25</v>
      </c>
      <c r="J18" s="142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26</v>
      </c>
      <c r="F19" s="39"/>
      <c r="G19" s="39"/>
      <c r="H19" s="39"/>
      <c r="I19" s="159" t="s">
        <v>27</v>
      </c>
      <c r="J19" s="142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57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4" t="s">
        <v>28</v>
      </c>
      <c r="E21" s="39"/>
      <c r="F21" s="39"/>
      <c r="G21" s="39"/>
      <c r="H21" s="39"/>
      <c r="I21" s="159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9" t="s">
        <v>27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57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4" t="s">
        <v>30</v>
      </c>
      <c r="E24" s="39"/>
      <c r="F24" s="39"/>
      <c r="G24" s="39"/>
      <c r="H24" s="39"/>
      <c r="I24" s="159" t="s">
        <v>25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31</v>
      </c>
      <c r="F25" s="39"/>
      <c r="G25" s="39"/>
      <c r="H25" s="39"/>
      <c r="I25" s="159" t="s">
        <v>27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57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4" t="s">
        <v>33</v>
      </c>
      <c r="E27" s="39"/>
      <c r="F27" s="39"/>
      <c r="G27" s="39"/>
      <c r="H27" s="39"/>
      <c r="I27" s="159" t="s">
        <v>25</v>
      </c>
      <c r="J27" s="142" t="str">
        <f>IF('Rekapitulace stavby'!AN19="","",'Rekapitulace stavby'!AN19)</f>
        <v/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tr">
        <f>IF('Rekapitulace stavby'!E20="","",'Rekapitulace stavby'!E20)</f>
        <v xml:space="preserve"> </v>
      </c>
      <c r="F28" s="39"/>
      <c r="G28" s="39"/>
      <c r="H28" s="39"/>
      <c r="I28" s="159" t="s">
        <v>27</v>
      </c>
      <c r="J28" s="142" t="str">
        <f>IF('Rekapitulace stavby'!AN20="","",'Rekapitulace stavby'!AN20)</f>
        <v/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157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4" t="s">
        <v>35</v>
      </c>
      <c r="E30" s="39"/>
      <c r="F30" s="39"/>
      <c r="G30" s="39"/>
      <c r="H30" s="39"/>
      <c r="I30" s="157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61"/>
      <c r="B31" s="162"/>
      <c r="C31" s="161"/>
      <c r="D31" s="161"/>
      <c r="E31" s="163" t="s">
        <v>1</v>
      </c>
      <c r="F31" s="163"/>
      <c r="G31" s="163"/>
      <c r="H31" s="163"/>
      <c r="I31" s="164"/>
      <c r="J31" s="161"/>
      <c r="K31" s="161"/>
      <c r="L31" s="165"/>
      <c r="S31" s="161"/>
      <c r="T31" s="161"/>
      <c r="U31" s="161"/>
      <c r="V31" s="161"/>
      <c r="W31" s="161"/>
      <c r="X31" s="161"/>
      <c r="Y31" s="161"/>
      <c r="Z31" s="161"/>
      <c r="AA31" s="161"/>
      <c r="AB31" s="161"/>
      <c r="AC31" s="161"/>
      <c r="AD31" s="161"/>
      <c r="AE31" s="161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157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6"/>
      <c r="E33" s="166"/>
      <c r="F33" s="166"/>
      <c r="G33" s="166"/>
      <c r="H33" s="166"/>
      <c r="I33" s="167"/>
      <c r="J33" s="166"/>
      <c r="K33" s="166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8" t="s">
        <v>37</v>
      </c>
      <c r="E34" s="39"/>
      <c r="F34" s="39"/>
      <c r="G34" s="39"/>
      <c r="H34" s="39"/>
      <c r="I34" s="157"/>
      <c r="J34" s="169">
        <f>ROUND(J131,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6"/>
      <c r="E35" s="166"/>
      <c r="F35" s="166"/>
      <c r="G35" s="166"/>
      <c r="H35" s="166"/>
      <c r="I35" s="167"/>
      <c r="J35" s="166"/>
      <c r="K35" s="166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70" t="s">
        <v>39</v>
      </c>
      <c r="G36" s="39"/>
      <c r="H36" s="39"/>
      <c r="I36" s="171" t="s">
        <v>38</v>
      </c>
      <c r="J36" s="170" t="s">
        <v>40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56" t="s">
        <v>41</v>
      </c>
      <c r="E37" s="154" t="s">
        <v>42</v>
      </c>
      <c r="F37" s="172">
        <f>ROUND((SUM(BE131:BE206)),  2)</f>
        <v>0</v>
      </c>
      <c r="G37" s="39"/>
      <c r="H37" s="39"/>
      <c r="I37" s="173">
        <v>0.20999999999999999</v>
      </c>
      <c r="J37" s="172">
        <f>ROUND(((SUM(BE131:BE206))*I37),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4" t="s">
        <v>43</v>
      </c>
      <c r="F38" s="172">
        <f>ROUND((SUM(BF131:BF206)),  2)</f>
        <v>0</v>
      </c>
      <c r="G38" s="39"/>
      <c r="H38" s="39"/>
      <c r="I38" s="173">
        <v>0.14999999999999999</v>
      </c>
      <c r="J38" s="172">
        <f>ROUND(((SUM(BF131:BF206))*I38),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4" t="s">
        <v>44</v>
      </c>
      <c r="F39" s="172">
        <f>ROUND((SUM(BG131:BG206)),  2)</f>
        <v>0</v>
      </c>
      <c r="G39" s="39"/>
      <c r="H39" s="39"/>
      <c r="I39" s="173">
        <v>0.20999999999999999</v>
      </c>
      <c r="J39" s="172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4" t="s">
        <v>45</v>
      </c>
      <c r="F40" s="172">
        <f>ROUND((SUM(BH131:BH206)),  2)</f>
        <v>0</v>
      </c>
      <c r="G40" s="39"/>
      <c r="H40" s="39"/>
      <c r="I40" s="173">
        <v>0.14999999999999999</v>
      </c>
      <c r="J40" s="172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4" t="s">
        <v>46</v>
      </c>
      <c r="F41" s="172">
        <f>ROUND((SUM(BI131:BI206)),  2)</f>
        <v>0</v>
      </c>
      <c r="G41" s="39"/>
      <c r="H41" s="39"/>
      <c r="I41" s="173">
        <v>0</v>
      </c>
      <c r="J41" s="172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157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74"/>
      <c r="D43" s="175" t="s">
        <v>47</v>
      </c>
      <c r="E43" s="176"/>
      <c r="F43" s="176"/>
      <c r="G43" s="177" t="s">
        <v>48</v>
      </c>
      <c r="H43" s="178" t="s">
        <v>49</v>
      </c>
      <c r="I43" s="179"/>
      <c r="J43" s="180">
        <f>SUM(J34:J41)</f>
        <v>0</v>
      </c>
      <c r="K43" s="181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157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I45" s="148"/>
      <c r="L45" s="21"/>
    </row>
    <row r="46" s="1" customFormat="1" ht="14.4" customHeight="1">
      <c r="B46" s="21"/>
      <c r="I46" s="148"/>
      <c r="L46" s="21"/>
    </row>
    <row r="47" s="1" customFormat="1" ht="14.4" customHeight="1">
      <c r="B47" s="21"/>
      <c r="I47" s="148"/>
      <c r="L47" s="21"/>
    </row>
    <row r="48" s="1" customFormat="1" ht="14.4" customHeight="1">
      <c r="B48" s="21"/>
      <c r="I48" s="148"/>
      <c r="L48" s="21"/>
    </row>
    <row r="49" s="1" customFormat="1" ht="14.4" customHeight="1">
      <c r="B49" s="21"/>
      <c r="I49" s="148"/>
      <c r="L49" s="21"/>
    </row>
    <row r="50" s="2" customFormat="1" ht="14.4" customHeight="1">
      <c r="B50" s="64"/>
      <c r="D50" s="182" t="s">
        <v>50</v>
      </c>
      <c r="E50" s="183"/>
      <c r="F50" s="183"/>
      <c r="G50" s="182" t="s">
        <v>51</v>
      </c>
      <c r="H50" s="183"/>
      <c r="I50" s="184"/>
      <c r="J50" s="183"/>
      <c r="K50" s="183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85" t="s">
        <v>52</v>
      </c>
      <c r="E61" s="186"/>
      <c r="F61" s="187" t="s">
        <v>53</v>
      </c>
      <c r="G61" s="185" t="s">
        <v>52</v>
      </c>
      <c r="H61" s="186"/>
      <c r="I61" s="188"/>
      <c r="J61" s="189" t="s">
        <v>53</v>
      </c>
      <c r="K61" s="18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82" t="s">
        <v>54</v>
      </c>
      <c r="E65" s="190"/>
      <c r="F65" s="190"/>
      <c r="G65" s="182" t="s">
        <v>55</v>
      </c>
      <c r="H65" s="190"/>
      <c r="I65" s="191"/>
      <c r="J65" s="190"/>
      <c r="K65" s="19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85" t="s">
        <v>52</v>
      </c>
      <c r="E76" s="186"/>
      <c r="F76" s="187" t="s">
        <v>53</v>
      </c>
      <c r="G76" s="185" t="s">
        <v>52</v>
      </c>
      <c r="H76" s="186"/>
      <c r="I76" s="188"/>
      <c r="J76" s="189" t="s">
        <v>53</v>
      </c>
      <c r="K76" s="18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120</v>
      </c>
      <c r="D82" s="41"/>
      <c r="E82" s="41"/>
      <c r="F82" s="41"/>
      <c r="G82" s="41"/>
      <c r="H82" s="41"/>
      <c r="I82" s="157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57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57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98" t="str">
        <f>E7</f>
        <v>Revitalizace školní družiny v Milíně</v>
      </c>
      <c r="F85" s="33"/>
      <c r="G85" s="33"/>
      <c r="H85" s="33"/>
      <c r="I85" s="157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114</v>
      </c>
      <c r="D86" s="23"/>
      <c r="E86" s="23"/>
      <c r="F86" s="23"/>
      <c r="G86" s="23"/>
      <c r="H86" s="23"/>
      <c r="I86" s="148"/>
      <c r="J86" s="23"/>
      <c r="K86" s="23"/>
      <c r="L86" s="21"/>
    </row>
    <row r="87" s="1" customFormat="1" ht="16.5" customHeight="1">
      <c r="B87" s="22"/>
      <c r="C87" s="23"/>
      <c r="D87" s="23"/>
      <c r="E87" s="198" t="s">
        <v>115</v>
      </c>
      <c r="F87" s="23"/>
      <c r="G87" s="23"/>
      <c r="H87" s="23"/>
      <c r="I87" s="148"/>
      <c r="J87" s="23"/>
      <c r="K87" s="23"/>
      <c r="L87" s="21"/>
    </row>
    <row r="88" s="1" customFormat="1" ht="12" customHeight="1">
      <c r="B88" s="22"/>
      <c r="C88" s="33" t="s">
        <v>116</v>
      </c>
      <c r="D88" s="23"/>
      <c r="E88" s="23"/>
      <c r="F88" s="23"/>
      <c r="G88" s="23"/>
      <c r="H88" s="23"/>
      <c r="I88" s="148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199" t="s">
        <v>117</v>
      </c>
      <c r="F89" s="41"/>
      <c r="G89" s="41"/>
      <c r="H89" s="41"/>
      <c r="I89" s="157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118</v>
      </c>
      <c r="D90" s="41"/>
      <c r="E90" s="41"/>
      <c r="F90" s="41"/>
      <c r="G90" s="41"/>
      <c r="H90" s="41"/>
      <c r="I90" s="157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1.1.g - Elektroinstalace - silnoproud</v>
      </c>
      <c r="F91" s="41"/>
      <c r="G91" s="41"/>
      <c r="H91" s="41"/>
      <c r="I91" s="157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157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>Školní 248, 262 31 Milín</v>
      </c>
      <c r="G93" s="41"/>
      <c r="H93" s="41"/>
      <c r="I93" s="159" t="s">
        <v>22</v>
      </c>
      <c r="J93" s="80" t="str">
        <f>IF(J16="","",J16)</f>
        <v>10. 12. 2020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157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40.05" customHeight="1">
      <c r="A95" s="39"/>
      <c r="B95" s="40"/>
      <c r="C95" s="33" t="s">
        <v>24</v>
      </c>
      <c r="D95" s="41"/>
      <c r="E95" s="41"/>
      <c r="F95" s="28" t="str">
        <f>E19</f>
        <v>Obec Milín</v>
      </c>
      <c r="G95" s="41"/>
      <c r="H95" s="41"/>
      <c r="I95" s="159" t="s">
        <v>30</v>
      </c>
      <c r="J95" s="37" t="str">
        <f>E25</f>
        <v>JM CONSTRUCTION, s.r.o.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28</v>
      </c>
      <c r="D96" s="41"/>
      <c r="E96" s="41"/>
      <c r="F96" s="28" t="str">
        <f>IF(E22="","",E22)</f>
        <v>Vyplň údaj</v>
      </c>
      <c r="G96" s="41"/>
      <c r="H96" s="41"/>
      <c r="I96" s="159" t="s">
        <v>33</v>
      </c>
      <c r="J96" s="37" t="str">
        <f>E28</f>
        <v xml:space="preserve"> 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157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200" t="s">
        <v>121</v>
      </c>
      <c r="D98" s="201"/>
      <c r="E98" s="201"/>
      <c r="F98" s="201"/>
      <c r="G98" s="201"/>
      <c r="H98" s="201"/>
      <c r="I98" s="202"/>
      <c r="J98" s="203" t="s">
        <v>122</v>
      </c>
      <c r="K98" s="20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157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204" t="s">
        <v>123</v>
      </c>
      <c r="D100" s="41"/>
      <c r="E100" s="41"/>
      <c r="F100" s="41"/>
      <c r="G100" s="41"/>
      <c r="H100" s="41"/>
      <c r="I100" s="157"/>
      <c r="J100" s="111">
        <f>J131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124</v>
      </c>
    </row>
    <row r="101" s="9" customFormat="1" ht="24.96" customHeight="1">
      <c r="A101" s="9"/>
      <c r="B101" s="205"/>
      <c r="C101" s="206"/>
      <c r="D101" s="207" t="s">
        <v>1569</v>
      </c>
      <c r="E101" s="208"/>
      <c r="F101" s="208"/>
      <c r="G101" s="208"/>
      <c r="H101" s="208"/>
      <c r="I101" s="209"/>
      <c r="J101" s="210">
        <f>J132</f>
        <v>0</v>
      </c>
      <c r="K101" s="206"/>
      <c r="L101" s="21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212"/>
      <c r="C102" s="133"/>
      <c r="D102" s="213" t="s">
        <v>1570</v>
      </c>
      <c r="E102" s="214"/>
      <c r="F102" s="214"/>
      <c r="G102" s="214"/>
      <c r="H102" s="214"/>
      <c r="I102" s="215"/>
      <c r="J102" s="216">
        <f>J133</f>
        <v>0</v>
      </c>
      <c r="K102" s="133"/>
      <c r="L102" s="21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2"/>
      <c r="C103" s="133"/>
      <c r="D103" s="213" t="s">
        <v>1750</v>
      </c>
      <c r="E103" s="214"/>
      <c r="F103" s="214"/>
      <c r="G103" s="214"/>
      <c r="H103" s="214"/>
      <c r="I103" s="215"/>
      <c r="J103" s="216">
        <f>J138</f>
        <v>0</v>
      </c>
      <c r="K103" s="133"/>
      <c r="L103" s="21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2"/>
      <c r="C104" s="133"/>
      <c r="D104" s="213" t="s">
        <v>1572</v>
      </c>
      <c r="E104" s="214"/>
      <c r="F104" s="214"/>
      <c r="G104" s="214"/>
      <c r="H104" s="214"/>
      <c r="I104" s="215"/>
      <c r="J104" s="216">
        <f>J146</f>
        <v>0</v>
      </c>
      <c r="K104" s="133"/>
      <c r="L104" s="21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212"/>
      <c r="C105" s="133"/>
      <c r="D105" s="213" t="s">
        <v>1573</v>
      </c>
      <c r="E105" s="214"/>
      <c r="F105" s="214"/>
      <c r="G105" s="214"/>
      <c r="H105" s="214"/>
      <c r="I105" s="215"/>
      <c r="J105" s="216">
        <f>J151</f>
        <v>0</v>
      </c>
      <c r="K105" s="133"/>
      <c r="L105" s="21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212"/>
      <c r="C106" s="133"/>
      <c r="D106" s="213" t="s">
        <v>1751</v>
      </c>
      <c r="E106" s="214"/>
      <c r="F106" s="214"/>
      <c r="G106" s="214"/>
      <c r="H106" s="214"/>
      <c r="I106" s="215"/>
      <c r="J106" s="216">
        <f>J156</f>
        <v>0</v>
      </c>
      <c r="K106" s="133"/>
      <c r="L106" s="21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2"/>
      <c r="C107" s="133"/>
      <c r="D107" s="213" t="s">
        <v>1752</v>
      </c>
      <c r="E107" s="214"/>
      <c r="F107" s="214"/>
      <c r="G107" s="214"/>
      <c r="H107" s="214"/>
      <c r="I107" s="215"/>
      <c r="J107" s="216">
        <f>J197</f>
        <v>0</v>
      </c>
      <c r="K107" s="133"/>
      <c r="L107" s="21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157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194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197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151</v>
      </c>
      <c r="D114" s="41"/>
      <c r="E114" s="41"/>
      <c r="F114" s="41"/>
      <c r="G114" s="41"/>
      <c r="H114" s="41"/>
      <c r="I114" s="157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157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157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198" t="str">
        <f>E7</f>
        <v>Revitalizace školní družiny v Milíně</v>
      </c>
      <c r="F117" s="33"/>
      <c r="G117" s="33"/>
      <c r="H117" s="33"/>
      <c r="I117" s="157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114</v>
      </c>
      <c r="D118" s="23"/>
      <c r="E118" s="23"/>
      <c r="F118" s="23"/>
      <c r="G118" s="23"/>
      <c r="H118" s="23"/>
      <c r="I118" s="148"/>
      <c r="J118" s="23"/>
      <c r="K118" s="23"/>
      <c r="L118" s="21"/>
    </row>
    <row r="119" s="1" customFormat="1" ht="16.5" customHeight="1">
      <c r="B119" s="22"/>
      <c r="C119" s="23"/>
      <c r="D119" s="23"/>
      <c r="E119" s="198" t="s">
        <v>115</v>
      </c>
      <c r="F119" s="23"/>
      <c r="G119" s="23"/>
      <c r="H119" s="23"/>
      <c r="I119" s="148"/>
      <c r="J119" s="23"/>
      <c r="K119" s="23"/>
      <c r="L119" s="21"/>
    </row>
    <row r="120" s="1" customFormat="1" ht="12" customHeight="1">
      <c r="B120" s="22"/>
      <c r="C120" s="33" t="s">
        <v>116</v>
      </c>
      <c r="D120" s="23"/>
      <c r="E120" s="23"/>
      <c r="F120" s="23"/>
      <c r="G120" s="23"/>
      <c r="H120" s="23"/>
      <c r="I120" s="148"/>
      <c r="J120" s="23"/>
      <c r="K120" s="23"/>
      <c r="L120" s="21"/>
    </row>
    <row r="121" s="2" customFormat="1" ht="16.5" customHeight="1">
      <c r="A121" s="39"/>
      <c r="B121" s="40"/>
      <c r="C121" s="41"/>
      <c r="D121" s="41"/>
      <c r="E121" s="199" t="s">
        <v>117</v>
      </c>
      <c r="F121" s="41"/>
      <c r="G121" s="41"/>
      <c r="H121" s="41"/>
      <c r="I121" s="157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118</v>
      </c>
      <c r="D122" s="41"/>
      <c r="E122" s="41"/>
      <c r="F122" s="41"/>
      <c r="G122" s="41"/>
      <c r="H122" s="41"/>
      <c r="I122" s="157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E13</f>
        <v>1.1.g - Elektroinstalace - silnoproud</v>
      </c>
      <c r="F123" s="41"/>
      <c r="G123" s="41"/>
      <c r="H123" s="41"/>
      <c r="I123" s="157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157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F16</f>
        <v>Školní 248, 262 31 Milín</v>
      </c>
      <c r="G125" s="41"/>
      <c r="H125" s="41"/>
      <c r="I125" s="159" t="s">
        <v>22</v>
      </c>
      <c r="J125" s="80" t="str">
        <f>IF(J16="","",J16)</f>
        <v>10. 12. 2020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157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40.05" customHeight="1">
      <c r="A127" s="39"/>
      <c r="B127" s="40"/>
      <c r="C127" s="33" t="s">
        <v>24</v>
      </c>
      <c r="D127" s="41"/>
      <c r="E127" s="41"/>
      <c r="F127" s="28" t="str">
        <f>E19</f>
        <v>Obec Milín</v>
      </c>
      <c r="G127" s="41"/>
      <c r="H127" s="41"/>
      <c r="I127" s="159" t="s">
        <v>30</v>
      </c>
      <c r="J127" s="37" t="str">
        <f>E25</f>
        <v>JM CONSTRUCTION, s.r.o.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28</v>
      </c>
      <c r="D128" s="41"/>
      <c r="E128" s="41"/>
      <c r="F128" s="28" t="str">
        <f>IF(E22="","",E22)</f>
        <v>Vyplň údaj</v>
      </c>
      <c r="G128" s="41"/>
      <c r="H128" s="41"/>
      <c r="I128" s="159" t="s">
        <v>33</v>
      </c>
      <c r="J128" s="37" t="str">
        <f>E28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157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18"/>
      <c r="B130" s="219"/>
      <c r="C130" s="220" t="s">
        <v>152</v>
      </c>
      <c r="D130" s="221" t="s">
        <v>62</v>
      </c>
      <c r="E130" s="221" t="s">
        <v>58</v>
      </c>
      <c r="F130" s="221" t="s">
        <v>59</v>
      </c>
      <c r="G130" s="221" t="s">
        <v>153</v>
      </c>
      <c r="H130" s="221" t="s">
        <v>154</v>
      </c>
      <c r="I130" s="222" t="s">
        <v>155</v>
      </c>
      <c r="J130" s="223" t="s">
        <v>122</v>
      </c>
      <c r="K130" s="224" t="s">
        <v>156</v>
      </c>
      <c r="L130" s="225"/>
      <c r="M130" s="101" t="s">
        <v>1</v>
      </c>
      <c r="N130" s="102" t="s">
        <v>41</v>
      </c>
      <c r="O130" s="102" t="s">
        <v>157</v>
      </c>
      <c r="P130" s="102" t="s">
        <v>158</v>
      </c>
      <c r="Q130" s="102" t="s">
        <v>159</v>
      </c>
      <c r="R130" s="102" t="s">
        <v>160</v>
      </c>
      <c r="S130" s="102" t="s">
        <v>161</v>
      </c>
      <c r="T130" s="103" t="s">
        <v>162</v>
      </c>
      <c r="U130" s="218"/>
      <c r="V130" s="218"/>
      <c r="W130" s="218"/>
      <c r="X130" s="218"/>
      <c r="Y130" s="218"/>
      <c r="Z130" s="218"/>
      <c r="AA130" s="218"/>
      <c r="AB130" s="218"/>
      <c r="AC130" s="218"/>
      <c r="AD130" s="218"/>
      <c r="AE130" s="218"/>
    </row>
    <row r="131" s="2" customFormat="1" ht="22.8" customHeight="1">
      <c r="A131" s="39"/>
      <c r="B131" s="40"/>
      <c r="C131" s="108" t="s">
        <v>163</v>
      </c>
      <c r="D131" s="41"/>
      <c r="E131" s="41"/>
      <c r="F131" s="41"/>
      <c r="G131" s="41"/>
      <c r="H131" s="41"/>
      <c r="I131" s="157"/>
      <c r="J131" s="226">
        <f>BK131</f>
        <v>0</v>
      </c>
      <c r="K131" s="41"/>
      <c r="L131" s="45"/>
      <c r="M131" s="104"/>
      <c r="N131" s="227"/>
      <c r="O131" s="105"/>
      <c r="P131" s="228">
        <f>P132</f>
        <v>0</v>
      </c>
      <c r="Q131" s="105"/>
      <c r="R131" s="228">
        <f>R132</f>
        <v>0</v>
      </c>
      <c r="S131" s="105"/>
      <c r="T131" s="229">
        <f>T132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76</v>
      </c>
      <c r="AU131" s="18" t="s">
        <v>124</v>
      </c>
      <c r="BK131" s="230">
        <f>BK132</f>
        <v>0</v>
      </c>
    </row>
    <row r="132" s="12" customFormat="1" ht="25.92" customHeight="1">
      <c r="A132" s="12"/>
      <c r="B132" s="231"/>
      <c r="C132" s="232"/>
      <c r="D132" s="233" t="s">
        <v>76</v>
      </c>
      <c r="E132" s="234" t="s">
        <v>249</v>
      </c>
      <c r="F132" s="234" t="s">
        <v>1575</v>
      </c>
      <c r="G132" s="232"/>
      <c r="H132" s="232"/>
      <c r="I132" s="235"/>
      <c r="J132" s="236">
        <f>BK132</f>
        <v>0</v>
      </c>
      <c r="K132" s="232"/>
      <c r="L132" s="237"/>
      <c r="M132" s="238"/>
      <c r="N132" s="239"/>
      <c r="O132" s="239"/>
      <c r="P132" s="240">
        <f>P133+P138+P146+P151+P156+P197</f>
        <v>0</v>
      </c>
      <c r="Q132" s="239"/>
      <c r="R132" s="240">
        <f>R133+R138+R146+R151+R156+R197</f>
        <v>0</v>
      </c>
      <c r="S132" s="239"/>
      <c r="T132" s="241">
        <f>T133+T138+T146+T151+T156+T197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42" t="s">
        <v>81</v>
      </c>
      <c r="AT132" s="243" t="s">
        <v>76</v>
      </c>
      <c r="AU132" s="243" t="s">
        <v>77</v>
      </c>
      <c r="AY132" s="242" t="s">
        <v>166</v>
      </c>
      <c r="BK132" s="244">
        <f>BK133+BK138+BK146+BK151+BK156+BK197</f>
        <v>0</v>
      </c>
    </row>
    <row r="133" s="12" customFormat="1" ht="22.8" customHeight="1">
      <c r="A133" s="12"/>
      <c r="B133" s="231"/>
      <c r="C133" s="232"/>
      <c r="D133" s="233" t="s">
        <v>76</v>
      </c>
      <c r="E133" s="245" t="s">
        <v>1576</v>
      </c>
      <c r="F133" s="245" t="s">
        <v>1</v>
      </c>
      <c r="G133" s="232"/>
      <c r="H133" s="232"/>
      <c r="I133" s="235"/>
      <c r="J133" s="246">
        <f>BK133</f>
        <v>0</v>
      </c>
      <c r="K133" s="232"/>
      <c r="L133" s="237"/>
      <c r="M133" s="238"/>
      <c r="N133" s="239"/>
      <c r="O133" s="239"/>
      <c r="P133" s="240">
        <f>SUM(P134:P137)</f>
        <v>0</v>
      </c>
      <c r="Q133" s="239"/>
      <c r="R133" s="240">
        <f>SUM(R134:R137)</f>
        <v>0</v>
      </c>
      <c r="S133" s="239"/>
      <c r="T133" s="241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42" t="s">
        <v>81</v>
      </c>
      <c r="AT133" s="243" t="s">
        <v>76</v>
      </c>
      <c r="AU133" s="243" t="s">
        <v>81</v>
      </c>
      <c r="AY133" s="242" t="s">
        <v>166</v>
      </c>
      <c r="BK133" s="244">
        <f>SUM(BK134:BK137)</f>
        <v>0</v>
      </c>
    </row>
    <row r="134" s="2" customFormat="1" ht="16.5" customHeight="1">
      <c r="A134" s="39"/>
      <c r="B134" s="40"/>
      <c r="C134" s="247" t="s">
        <v>81</v>
      </c>
      <c r="D134" s="247" t="s">
        <v>168</v>
      </c>
      <c r="E134" s="248" t="s">
        <v>81</v>
      </c>
      <c r="F134" s="249" t="s">
        <v>1753</v>
      </c>
      <c r="G134" s="250" t="s">
        <v>1258</v>
      </c>
      <c r="H134" s="251">
        <v>1</v>
      </c>
      <c r="I134" s="252"/>
      <c r="J134" s="253">
        <f>ROUND(I134*H134,2)</f>
        <v>0</v>
      </c>
      <c r="K134" s="254"/>
      <c r="L134" s="45"/>
      <c r="M134" s="255" t="s">
        <v>1</v>
      </c>
      <c r="N134" s="256" t="s">
        <v>42</v>
      </c>
      <c r="O134" s="92"/>
      <c r="P134" s="257">
        <f>O134*H134</f>
        <v>0</v>
      </c>
      <c r="Q134" s="257">
        <v>0</v>
      </c>
      <c r="R134" s="257">
        <f>Q134*H134</f>
        <v>0</v>
      </c>
      <c r="S134" s="257">
        <v>0</v>
      </c>
      <c r="T134" s="25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59" t="s">
        <v>172</v>
      </c>
      <c r="AT134" s="259" t="s">
        <v>168</v>
      </c>
      <c r="AU134" s="259" t="s">
        <v>85</v>
      </c>
      <c r="AY134" s="18" t="s">
        <v>166</v>
      </c>
      <c r="BE134" s="260">
        <f>IF(N134="základní",J134,0)</f>
        <v>0</v>
      </c>
      <c r="BF134" s="260">
        <f>IF(N134="snížená",J134,0)</f>
        <v>0</v>
      </c>
      <c r="BG134" s="260">
        <f>IF(N134="zákl. přenesená",J134,0)</f>
        <v>0</v>
      </c>
      <c r="BH134" s="260">
        <f>IF(N134="sníž. přenesená",J134,0)</f>
        <v>0</v>
      </c>
      <c r="BI134" s="260">
        <f>IF(N134="nulová",J134,0)</f>
        <v>0</v>
      </c>
      <c r="BJ134" s="18" t="s">
        <v>81</v>
      </c>
      <c r="BK134" s="260">
        <f>ROUND(I134*H134,2)</f>
        <v>0</v>
      </c>
      <c r="BL134" s="18" t="s">
        <v>172</v>
      </c>
      <c r="BM134" s="259" t="s">
        <v>1754</v>
      </c>
    </row>
    <row r="135" s="2" customFormat="1" ht="16.5" customHeight="1">
      <c r="A135" s="39"/>
      <c r="B135" s="40"/>
      <c r="C135" s="247" t="s">
        <v>85</v>
      </c>
      <c r="D135" s="247" t="s">
        <v>168</v>
      </c>
      <c r="E135" s="248" t="s">
        <v>93</v>
      </c>
      <c r="F135" s="249" t="s">
        <v>1755</v>
      </c>
      <c r="G135" s="250" t="s">
        <v>1258</v>
      </c>
      <c r="H135" s="251">
        <v>1</v>
      </c>
      <c r="I135" s="252"/>
      <c r="J135" s="253">
        <f>ROUND(I135*H135,2)</f>
        <v>0</v>
      </c>
      <c r="K135" s="254"/>
      <c r="L135" s="45"/>
      <c r="M135" s="255" t="s">
        <v>1</v>
      </c>
      <c r="N135" s="256" t="s">
        <v>42</v>
      </c>
      <c r="O135" s="92"/>
      <c r="P135" s="257">
        <f>O135*H135</f>
        <v>0</v>
      </c>
      <c r="Q135" s="257">
        <v>0</v>
      </c>
      <c r="R135" s="257">
        <f>Q135*H135</f>
        <v>0</v>
      </c>
      <c r="S135" s="257">
        <v>0</v>
      </c>
      <c r="T135" s="25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59" t="s">
        <v>172</v>
      </c>
      <c r="AT135" s="259" t="s">
        <v>168</v>
      </c>
      <c r="AU135" s="259" t="s">
        <v>85</v>
      </c>
      <c r="AY135" s="18" t="s">
        <v>166</v>
      </c>
      <c r="BE135" s="260">
        <f>IF(N135="základní",J135,0)</f>
        <v>0</v>
      </c>
      <c r="BF135" s="260">
        <f>IF(N135="snížená",J135,0)</f>
        <v>0</v>
      </c>
      <c r="BG135" s="260">
        <f>IF(N135="zákl. přenesená",J135,0)</f>
        <v>0</v>
      </c>
      <c r="BH135" s="260">
        <f>IF(N135="sníž. přenesená",J135,0)</f>
        <v>0</v>
      </c>
      <c r="BI135" s="260">
        <f>IF(N135="nulová",J135,0)</f>
        <v>0</v>
      </c>
      <c r="BJ135" s="18" t="s">
        <v>81</v>
      </c>
      <c r="BK135" s="260">
        <f>ROUND(I135*H135,2)</f>
        <v>0</v>
      </c>
      <c r="BL135" s="18" t="s">
        <v>172</v>
      </c>
      <c r="BM135" s="259" t="s">
        <v>1756</v>
      </c>
    </row>
    <row r="136" s="2" customFormat="1" ht="16.5" customHeight="1">
      <c r="A136" s="39"/>
      <c r="B136" s="40"/>
      <c r="C136" s="247" t="s">
        <v>93</v>
      </c>
      <c r="D136" s="247" t="s">
        <v>168</v>
      </c>
      <c r="E136" s="248" t="s">
        <v>207</v>
      </c>
      <c r="F136" s="249" t="s">
        <v>1757</v>
      </c>
      <c r="G136" s="250" t="s">
        <v>1258</v>
      </c>
      <c r="H136" s="251">
        <v>1</v>
      </c>
      <c r="I136" s="252"/>
      <c r="J136" s="253">
        <f>ROUND(I136*H136,2)</f>
        <v>0</v>
      </c>
      <c r="K136" s="254"/>
      <c r="L136" s="45"/>
      <c r="M136" s="255" t="s">
        <v>1</v>
      </c>
      <c r="N136" s="256" t="s">
        <v>42</v>
      </c>
      <c r="O136" s="92"/>
      <c r="P136" s="257">
        <f>O136*H136</f>
        <v>0</v>
      </c>
      <c r="Q136" s="257">
        <v>0</v>
      </c>
      <c r="R136" s="257">
        <f>Q136*H136</f>
        <v>0</v>
      </c>
      <c r="S136" s="257">
        <v>0</v>
      </c>
      <c r="T136" s="258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59" t="s">
        <v>172</v>
      </c>
      <c r="AT136" s="259" t="s">
        <v>168</v>
      </c>
      <c r="AU136" s="259" t="s">
        <v>85</v>
      </c>
      <c r="AY136" s="18" t="s">
        <v>166</v>
      </c>
      <c r="BE136" s="260">
        <f>IF(N136="základní",J136,0)</f>
        <v>0</v>
      </c>
      <c r="BF136" s="260">
        <f>IF(N136="snížená",J136,0)</f>
        <v>0</v>
      </c>
      <c r="BG136" s="260">
        <f>IF(N136="zákl. přenesená",J136,0)</f>
        <v>0</v>
      </c>
      <c r="BH136" s="260">
        <f>IF(N136="sníž. přenesená",J136,0)</f>
        <v>0</v>
      </c>
      <c r="BI136" s="260">
        <f>IF(N136="nulová",J136,0)</f>
        <v>0</v>
      </c>
      <c r="BJ136" s="18" t="s">
        <v>81</v>
      </c>
      <c r="BK136" s="260">
        <f>ROUND(I136*H136,2)</f>
        <v>0</v>
      </c>
      <c r="BL136" s="18" t="s">
        <v>172</v>
      </c>
      <c r="BM136" s="259" t="s">
        <v>1758</v>
      </c>
    </row>
    <row r="137" s="2" customFormat="1" ht="16.5" customHeight="1">
      <c r="A137" s="39"/>
      <c r="B137" s="40"/>
      <c r="C137" s="247" t="s">
        <v>172</v>
      </c>
      <c r="D137" s="247" t="s">
        <v>168</v>
      </c>
      <c r="E137" s="248" t="s">
        <v>252</v>
      </c>
      <c r="F137" s="249" t="s">
        <v>1759</v>
      </c>
      <c r="G137" s="250" t="s">
        <v>242</v>
      </c>
      <c r="H137" s="251">
        <v>2</v>
      </c>
      <c r="I137" s="252"/>
      <c r="J137" s="253">
        <f>ROUND(I137*H137,2)</f>
        <v>0</v>
      </c>
      <c r="K137" s="254"/>
      <c r="L137" s="45"/>
      <c r="M137" s="255" t="s">
        <v>1</v>
      </c>
      <c r="N137" s="256" t="s">
        <v>42</v>
      </c>
      <c r="O137" s="92"/>
      <c r="P137" s="257">
        <f>O137*H137</f>
        <v>0</v>
      </c>
      <c r="Q137" s="257">
        <v>0</v>
      </c>
      <c r="R137" s="257">
        <f>Q137*H137</f>
        <v>0</v>
      </c>
      <c r="S137" s="257">
        <v>0</v>
      </c>
      <c r="T137" s="258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59" t="s">
        <v>172</v>
      </c>
      <c r="AT137" s="259" t="s">
        <v>168</v>
      </c>
      <c r="AU137" s="259" t="s">
        <v>85</v>
      </c>
      <c r="AY137" s="18" t="s">
        <v>166</v>
      </c>
      <c r="BE137" s="260">
        <f>IF(N137="základní",J137,0)</f>
        <v>0</v>
      </c>
      <c r="BF137" s="260">
        <f>IF(N137="snížená",J137,0)</f>
        <v>0</v>
      </c>
      <c r="BG137" s="260">
        <f>IF(N137="zákl. přenesená",J137,0)</f>
        <v>0</v>
      </c>
      <c r="BH137" s="260">
        <f>IF(N137="sníž. přenesená",J137,0)</f>
        <v>0</v>
      </c>
      <c r="BI137" s="260">
        <f>IF(N137="nulová",J137,0)</f>
        <v>0</v>
      </c>
      <c r="BJ137" s="18" t="s">
        <v>81</v>
      </c>
      <c r="BK137" s="260">
        <f>ROUND(I137*H137,2)</f>
        <v>0</v>
      </c>
      <c r="BL137" s="18" t="s">
        <v>172</v>
      </c>
      <c r="BM137" s="259" t="s">
        <v>1760</v>
      </c>
    </row>
    <row r="138" s="12" customFormat="1" ht="22.8" customHeight="1">
      <c r="A138" s="12"/>
      <c r="B138" s="231"/>
      <c r="C138" s="232"/>
      <c r="D138" s="233" t="s">
        <v>76</v>
      </c>
      <c r="E138" s="245" t="s">
        <v>1598</v>
      </c>
      <c r="F138" s="245" t="s">
        <v>1761</v>
      </c>
      <c r="G138" s="232"/>
      <c r="H138" s="232"/>
      <c r="I138" s="235"/>
      <c r="J138" s="246">
        <f>BK138</f>
        <v>0</v>
      </c>
      <c r="K138" s="232"/>
      <c r="L138" s="237"/>
      <c r="M138" s="238"/>
      <c r="N138" s="239"/>
      <c r="O138" s="239"/>
      <c r="P138" s="240">
        <f>SUM(P139:P145)</f>
        <v>0</v>
      </c>
      <c r="Q138" s="239"/>
      <c r="R138" s="240">
        <f>SUM(R139:R145)</f>
        <v>0</v>
      </c>
      <c r="S138" s="239"/>
      <c r="T138" s="241">
        <f>SUM(T139:T145)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42" t="s">
        <v>81</v>
      </c>
      <c r="AT138" s="243" t="s">
        <v>76</v>
      </c>
      <c r="AU138" s="243" t="s">
        <v>81</v>
      </c>
      <c r="AY138" s="242" t="s">
        <v>166</v>
      </c>
      <c r="BK138" s="244">
        <f>SUM(BK139:BK145)</f>
        <v>0</v>
      </c>
    </row>
    <row r="139" s="2" customFormat="1" ht="21.75" customHeight="1">
      <c r="A139" s="39"/>
      <c r="B139" s="40"/>
      <c r="C139" s="247" t="s">
        <v>203</v>
      </c>
      <c r="D139" s="247" t="s">
        <v>168</v>
      </c>
      <c r="E139" s="248" t="s">
        <v>266</v>
      </c>
      <c r="F139" s="249" t="s">
        <v>1762</v>
      </c>
      <c r="G139" s="250" t="s">
        <v>1258</v>
      </c>
      <c r="H139" s="251">
        <v>3</v>
      </c>
      <c r="I139" s="252"/>
      <c r="J139" s="253">
        <f>ROUND(I139*H139,2)</f>
        <v>0</v>
      </c>
      <c r="K139" s="254"/>
      <c r="L139" s="45"/>
      <c r="M139" s="255" t="s">
        <v>1</v>
      </c>
      <c r="N139" s="256" t="s">
        <v>42</v>
      </c>
      <c r="O139" s="92"/>
      <c r="P139" s="257">
        <f>O139*H139</f>
        <v>0</v>
      </c>
      <c r="Q139" s="257">
        <v>0</v>
      </c>
      <c r="R139" s="257">
        <f>Q139*H139</f>
        <v>0</v>
      </c>
      <c r="S139" s="257">
        <v>0</v>
      </c>
      <c r="T139" s="25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59" t="s">
        <v>172</v>
      </c>
      <c r="AT139" s="259" t="s">
        <v>168</v>
      </c>
      <c r="AU139" s="259" t="s">
        <v>85</v>
      </c>
      <c r="AY139" s="18" t="s">
        <v>166</v>
      </c>
      <c r="BE139" s="260">
        <f>IF(N139="základní",J139,0)</f>
        <v>0</v>
      </c>
      <c r="BF139" s="260">
        <f>IF(N139="snížená",J139,0)</f>
        <v>0</v>
      </c>
      <c r="BG139" s="260">
        <f>IF(N139="zákl. přenesená",J139,0)</f>
        <v>0</v>
      </c>
      <c r="BH139" s="260">
        <f>IF(N139="sníž. přenesená",J139,0)</f>
        <v>0</v>
      </c>
      <c r="BI139" s="260">
        <f>IF(N139="nulová",J139,0)</f>
        <v>0</v>
      </c>
      <c r="BJ139" s="18" t="s">
        <v>81</v>
      </c>
      <c r="BK139" s="260">
        <f>ROUND(I139*H139,2)</f>
        <v>0</v>
      </c>
      <c r="BL139" s="18" t="s">
        <v>172</v>
      </c>
      <c r="BM139" s="259" t="s">
        <v>1763</v>
      </c>
    </row>
    <row r="140" s="2" customFormat="1" ht="21.75" customHeight="1">
      <c r="A140" s="39"/>
      <c r="B140" s="40"/>
      <c r="C140" s="247" t="s">
        <v>207</v>
      </c>
      <c r="D140" s="247" t="s">
        <v>168</v>
      </c>
      <c r="E140" s="248" t="s">
        <v>273</v>
      </c>
      <c r="F140" s="249" t="s">
        <v>1764</v>
      </c>
      <c r="G140" s="250" t="s">
        <v>1258</v>
      </c>
      <c r="H140" s="251">
        <v>7</v>
      </c>
      <c r="I140" s="252"/>
      <c r="J140" s="253">
        <f>ROUND(I140*H140,2)</f>
        <v>0</v>
      </c>
      <c r="K140" s="254"/>
      <c r="L140" s="45"/>
      <c r="M140" s="255" t="s">
        <v>1</v>
      </c>
      <c r="N140" s="256" t="s">
        <v>42</v>
      </c>
      <c r="O140" s="92"/>
      <c r="P140" s="257">
        <f>O140*H140</f>
        <v>0</v>
      </c>
      <c r="Q140" s="257">
        <v>0</v>
      </c>
      <c r="R140" s="257">
        <f>Q140*H140</f>
        <v>0</v>
      </c>
      <c r="S140" s="257">
        <v>0</v>
      </c>
      <c r="T140" s="258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59" t="s">
        <v>172</v>
      </c>
      <c r="AT140" s="259" t="s">
        <v>168</v>
      </c>
      <c r="AU140" s="259" t="s">
        <v>85</v>
      </c>
      <c r="AY140" s="18" t="s">
        <v>166</v>
      </c>
      <c r="BE140" s="260">
        <f>IF(N140="základní",J140,0)</f>
        <v>0</v>
      </c>
      <c r="BF140" s="260">
        <f>IF(N140="snížená",J140,0)</f>
        <v>0</v>
      </c>
      <c r="BG140" s="260">
        <f>IF(N140="zákl. přenesená",J140,0)</f>
        <v>0</v>
      </c>
      <c r="BH140" s="260">
        <f>IF(N140="sníž. přenesená",J140,0)</f>
        <v>0</v>
      </c>
      <c r="BI140" s="260">
        <f>IF(N140="nulová",J140,0)</f>
        <v>0</v>
      </c>
      <c r="BJ140" s="18" t="s">
        <v>81</v>
      </c>
      <c r="BK140" s="260">
        <f>ROUND(I140*H140,2)</f>
        <v>0</v>
      </c>
      <c r="BL140" s="18" t="s">
        <v>172</v>
      </c>
      <c r="BM140" s="259" t="s">
        <v>1765</v>
      </c>
    </row>
    <row r="141" s="2" customFormat="1" ht="21.75" customHeight="1">
      <c r="A141" s="39"/>
      <c r="B141" s="40"/>
      <c r="C141" s="247" t="s">
        <v>252</v>
      </c>
      <c r="D141" s="247" t="s">
        <v>168</v>
      </c>
      <c r="E141" s="248" t="s">
        <v>278</v>
      </c>
      <c r="F141" s="249" t="s">
        <v>1766</v>
      </c>
      <c r="G141" s="250" t="s">
        <v>1258</v>
      </c>
      <c r="H141" s="251">
        <v>6</v>
      </c>
      <c r="I141" s="252"/>
      <c r="J141" s="253">
        <f>ROUND(I141*H141,2)</f>
        <v>0</v>
      </c>
      <c r="K141" s="254"/>
      <c r="L141" s="45"/>
      <c r="M141" s="255" t="s">
        <v>1</v>
      </c>
      <c r="N141" s="256" t="s">
        <v>42</v>
      </c>
      <c r="O141" s="92"/>
      <c r="P141" s="257">
        <f>O141*H141</f>
        <v>0</v>
      </c>
      <c r="Q141" s="257">
        <v>0</v>
      </c>
      <c r="R141" s="257">
        <f>Q141*H141</f>
        <v>0</v>
      </c>
      <c r="S141" s="257">
        <v>0</v>
      </c>
      <c r="T141" s="258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59" t="s">
        <v>172</v>
      </c>
      <c r="AT141" s="259" t="s">
        <v>168</v>
      </c>
      <c r="AU141" s="259" t="s">
        <v>85</v>
      </c>
      <c r="AY141" s="18" t="s">
        <v>166</v>
      </c>
      <c r="BE141" s="260">
        <f>IF(N141="základní",J141,0)</f>
        <v>0</v>
      </c>
      <c r="BF141" s="260">
        <f>IF(N141="snížená",J141,0)</f>
        <v>0</v>
      </c>
      <c r="BG141" s="260">
        <f>IF(N141="zákl. přenesená",J141,0)</f>
        <v>0</v>
      </c>
      <c r="BH141" s="260">
        <f>IF(N141="sníž. přenesená",J141,0)</f>
        <v>0</v>
      </c>
      <c r="BI141" s="260">
        <f>IF(N141="nulová",J141,0)</f>
        <v>0</v>
      </c>
      <c r="BJ141" s="18" t="s">
        <v>81</v>
      </c>
      <c r="BK141" s="260">
        <f>ROUND(I141*H141,2)</f>
        <v>0</v>
      </c>
      <c r="BL141" s="18" t="s">
        <v>172</v>
      </c>
      <c r="BM141" s="259" t="s">
        <v>1767</v>
      </c>
    </row>
    <row r="142" s="2" customFormat="1" ht="21.75" customHeight="1">
      <c r="A142" s="39"/>
      <c r="B142" s="40"/>
      <c r="C142" s="247" t="s">
        <v>260</v>
      </c>
      <c r="D142" s="247" t="s">
        <v>168</v>
      </c>
      <c r="E142" s="248" t="s">
        <v>285</v>
      </c>
      <c r="F142" s="249" t="s">
        <v>1768</v>
      </c>
      <c r="G142" s="250" t="s">
        <v>1258</v>
      </c>
      <c r="H142" s="251">
        <v>1</v>
      </c>
      <c r="I142" s="252"/>
      <c r="J142" s="253">
        <f>ROUND(I142*H142,2)</f>
        <v>0</v>
      </c>
      <c r="K142" s="254"/>
      <c r="L142" s="45"/>
      <c r="M142" s="255" t="s">
        <v>1</v>
      </c>
      <c r="N142" s="256" t="s">
        <v>42</v>
      </c>
      <c r="O142" s="92"/>
      <c r="P142" s="257">
        <f>O142*H142</f>
        <v>0</v>
      </c>
      <c r="Q142" s="257">
        <v>0</v>
      </c>
      <c r="R142" s="257">
        <f>Q142*H142</f>
        <v>0</v>
      </c>
      <c r="S142" s="257">
        <v>0</v>
      </c>
      <c r="T142" s="25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59" t="s">
        <v>172</v>
      </c>
      <c r="AT142" s="259" t="s">
        <v>168</v>
      </c>
      <c r="AU142" s="259" t="s">
        <v>85</v>
      </c>
      <c r="AY142" s="18" t="s">
        <v>166</v>
      </c>
      <c r="BE142" s="260">
        <f>IF(N142="základní",J142,0)</f>
        <v>0</v>
      </c>
      <c r="BF142" s="260">
        <f>IF(N142="snížená",J142,0)</f>
        <v>0</v>
      </c>
      <c r="BG142" s="260">
        <f>IF(N142="zákl. přenesená",J142,0)</f>
        <v>0</v>
      </c>
      <c r="BH142" s="260">
        <f>IF(N142="sníž. přenesená",J142,0)</f>
        <v>0</v>
      </c>
      <c r="BI142" s="260">
        <f>IF(N142="nulová",J142,0)</f>
        <v>0</v>
      </c>
      <c r="BJ142" s="18" t="s">
        <v>81</v>
      </c>
      <c r="BK142" s="260">
        <f>ROUND(I142*H142,2)</f>
        <v>0</v>
      </c>
      <c r="BL142" s="18" t="s">
        <v>172</v>
      </c>
      <c r="BM142" s="259" t="s">
        <v>1769</v>
      </c>
    </row>
    <row r="143" s="2" customFormat="1" ht="21.75" customHeight="1">
      <c r="A143" s="39"/>
      <c r="B143" s="40"/>
      <c r="C143" s="247" t="s">
        <v>266</v>
      </c>
      <c r="D143" s="247" t="s">
        <v>168</v>
      </c>
      <c r="E143" s="248" t="s">
        <v>304</v>
      </c>
      <c r="F143" s="249" t="s">
        <v>1770</v>
      </c>
      <c r="G143" s="250" t="s">
        <v>1258</v>
      </c>
      <c r="H143" s="251">
        <v>3</v>
      </c>
      <c r="I143" s="252"/>
      <c r="J143" s="253">
        <f>ROUND(I143*H143,2)</f>
        <v>0</v>
      </c>
      <c r="K143" s="254"/>
      <c r="L143" s="45"/>
      <c r="M143" s="255" t="s">
        <v>1</v>
      </c>
      <c r="N143" s="256" t="s">
        <v>42</v>
      </c>
      <c r="O143" s="92"/>
      <c r="P143" s="257">
        <f>O143*H143</f>
        <v>0</v>
      </c>
      <c r="Q143" s="257">
        <v>0</v>
      </c>
      <c r="R143" s="257">
        <f>Q143*H143</f>
        <v>0</v>
      </c>
      <c r="S143" s="257">
        <v>0</v>
      </c>
      <c r="T143" s="25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59" t="s">
        <v>172</v>
      </c>
      <c r="AT143" s="259" t="s">
        <v>168</v>
      </c>
      <c r="AU143" s="259" t="s">
        <v>85</v>
      </c>
      <c r="AY143" s="18" t="s">
        <v>166</v>
      </c>
      <c r="BE143" s="260">
        <f>IF(N143="základní",J143,0)</f>
        <v>0</v>
      </c>
      <c r="BF143" s="260">
        <f>IF(N143="snížená",J143,0)</f>
        <v>0</v>
      </c>
      <c r="BG143" s="260">
        <f>IF(N143="zákl. přenesená",J143,0)</f>
        <v>0</v>
      </c>
      <c r="BH143" s="260">
        <f>IF(N143="sníž. přenesená",J143,0)</f>
        <v>0</v>
      </c>
      <c r="BI143" s="260">
        <f>IF(N143="nulová",J143,0)</f>
        <v>0</v>
      </c>
      <c r="BJ143" s="18" t="s">
        <v>81</v>
      </c>
      <c r="BK143" s="260">
        <f>ROUND(I143*H143,2)</f>
        <v>0</v>
      </c>
      <c r="BL143" s="18" t="s">
        <v>172</v>
      </c>
      <c r="BM143" s="259" t="s">
        <v>1771</v>
      </c>
    </row>
    <row r="144" s="2" customFormat="1" ht="16.5" customHeight="1">
      <c r="A144" s="39"/>
      <c r="B144" s="40"/>
      <c r="C144" s="247" t="s">
        <v>273</v>
      </c>
      <c r="D144" s="247" t="s">
        <v>168</v>
      </c>
      <c r="E144" s="248" t="s">
        <v>309</v>
      </c>
      <c r="F144" s="249" t="s">
        <v>1772</v>
      </c>
      <c r="G144" s="250" t="s">
        <v>1258</v>
      </c>
      <c r="H144" s="251">
        <v>1</v>
      </c>
      <c r="I144" s="252"/>
      <c r="J144" s="253">
        <f>ROUND(I144*H144,2)</f>
        <v>0</v>
      </c>
      <c r="K144" s="254"/>
      <c r="L144" s="45"/>
      <c r="M144" s="255" t="s">
        <v>1</v>
      </c>
      <c r="N144" s="256" t="s">
        <v>42</v>
      </c>
      <c r="O144" s="92"/>
      <c r="P144" s="257">
        <f>O144*H144</f>
        <v>0</v>
      </c>
      <c r="Q144" s="257">
        <v>0</v>
      </c>
      <c r="R144" s="257">
        <f>Q144*H144</f>
        <v>0</v>
      </c>
      <c r="S144" s="257">
        <v>0</v>
      </c>
      <c r="T144" s="258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59" t="s">
        <v>172</v>
      </c>
      <c r="AT144" s="259" t="s">
        <v>168</v>
      </c>
      <c r="AU144" s="259" t="s">
        <v>85</v>
      </c>
      <c r="AY144" s="18" t="s">
        <v>166</v>
      </c>
      <c r="BE144" s="260">
        <f>IF(N144="základní",J144,0)</f>
        <v>0</v>
      </c>
      <c r="BF144" s="260">
        <f>IF(N144="snížená",J144,0)</f>
        <v>0</v>
      </c>
      <c r="BG144" s="260">
        <f>IF(N144="zákl. přenesená",J144,0)</f>
        <v>0</v>
      </c>
      <c r="BH144" s="260">
        <f>IF(N144="sníž. přenesená",J144,0)</f>
        <v>0</v>
      </c>
      <c r="BI144" s="260">
        <f>IF(N144="nulová",J144,0)</f>
        <v>0</v>
      </c>
      <c r="BJ144" s="18" t="s">
        <v>81</v>
      </c>
      <c r="BK144" s="260">
        <f>ROUND(I144*H144,2)</f>
        <v>0</v>
      </c>
      <c r="BL144" s="18" t="s">
        <v>172</v>
      </c>
      <c r="BM144" s="259" t="s">
        <v>1773</v>
      </c>
    </row>
    <row r="145" s="2" customFormat="1" ht="21.75" customHeight="1">
      <c r="A145" s="39"/>
      <c r="B145" s="40"/>
      <c r="C145" s="247" t="s">
        <v>197</v>
      </c>
      <c r="D145" s="247" t="s">
        <v>168</v>
      </c>
      <c r="E145" s="248" t="s">
        <v>260</v>
      </c>
      <c r="F145" s="249" t="s">
        <v>1774</v>
      </c>
      <c r="G145" s="250" t="s">
        <v>1258</v>
      </c>
      <c r="H145" s="251">
        <v>9</v>
      </c>
      <c r="I145" s="252"/>
      <c r="J145" s="253">
        <f>ROUND(I145*H145,2)</f>
        <v>0</v>
      </c>
      <c r="K145" s="254"/>
      <c r="L145" s="45"/>
      <c r="M145" s="255" t="s">
        <v>1</v>
      </c>
      <c r="N145" s="256" t="s">
        <v>42</v>
      </c>
      <c r="O145" s="92"/>
      <c r="P145" s="257">
        <f>O145*H145</f>
        <v>0</v>
      </c>
      <c r="Q145" s="257">
        <v>0</v>
      </c>
      <c r="R145" s="257">
        <f>Q145*H145</f>
        <v>0</v>
      </c>
      <c r="S145" s="257">
        <v>0</v>
      </c>
      <c r="T145" s="258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59" t="s">
        <v>172</v>
      </c>
      <c r="AT145" s="259" t="s">
        <v>168</v>
      </c>
      <c r="AU145" s="259" t="s">
        <v>85</v>
      </c>
      <c r="AY145" s="18" t="s">
        <v>166</v>
      </c>
      <c r="BE145" s="260">
        <f>IF(N145="základní",J145,0)</f>
        <v>0</v>
      </c>
      <c r="BF145" s="260">
        <f>IF(N145="snížená",J145,0)</f>
        <v>0</v>
      </c>
      <c r="BG145" s="260">
        <f>IF(N145="zákl. přenesená",J145,0)</f>
        <v>0</v>
      </c>
      <c r="BH145" s="260">
        <f>IF(N145="sníž. přenesená",J145,0)</f>
        <v>0</v>
      </c>
      <c r="BI145" s="260">
        <f>IF(N145="nulová",J145,0)</f>
        <v>0</v>
      </c>
      <c r="BJ145" s="18" t="s">
        <v>81</v>
      </c>
      <c r="BK145" s="260">
        <f>ROUND(I145*H145,2)</f>
        <v>0</v>
      </c>
      <c r="BL145" s="18" t="s">
        <v>172</v>
      </c>
      <c r="BM145" s="259" t="s">
        <v>1775</v>
      </c>
    </row>
    <row r="146" s="12" customFormat="1" ht="22.8" customHeight="1">
      <c r="A146" s="12"/>
      <c r="B146" s="231"/>
      <c r="C146" s="232"/>
      <c r="D146" s="233" t="s">
        <v>76</v>
      </c>
      <c r="E146" s="245" t="s">
        <v>1603</v>
      </c>
      <c r="F146" s="245" t="s">
        <v>1604</v>
      </c>
      <c r="G146" s="232"/>
      <c r="H146" s="232"/>
      <c r="I146" s="235"/>
      <c r="J146" s="246">
        <f>BK146</f>
        <v>0</v>
      </c>
      <c r="K146" s="232"/>
      <c r="L146" s="237"/>
      <c r="M146" s="238"/>
      <c r="N146" s="239"/>
      <c r="O146" s="239"/>
      <c r="P146" s="240">
        <f>SUM(P147:P150)</f>
        <v>0</v>
      </c>
      <c r="Q146" s="239"/>
      <c r="R146" s="240">
        <f>SUM(R147:R150)</f>
        <v>0</v>
      </c>
      <c r="S146" s="239"/>
      <c r="T146" s="241">
        <f>SUM(T147:T150)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42" t="s">
        <v>81</v>
      </c>
      <c r="AT146" s="243" t="s">
        <v>76</v>
      </c>
      <c r="AU146" s="243" t="s">
        <v>81</v>
      </c>
      <c r="AY146" s="242" t="s">
        <v>166</v>
      </c>
      <c r="BK146" s="244">
        <f>SUM(BK147:BK150)</f>
        <v>0</v>
      </c>
    </row>
    <row r="147" s="2" customFormat="1" ht="16.5" customHeight="1">
      <c r="A147" s="39"/>
      <c r="B147" s="40"/>
      <c r="C147" s="247" t="s">
        <v>278</v>
      </c>
      <c r="D147" s="247" t="s">
        <v>168</v>
      </c>
      <c r="E147" s="248" t="s">
        <v>313</v>
      </c>
      <c r="F147" s="249" t="s">
        <v>1776</v>
      </c>
      <c r="G147" s="250" t="s">
        <v>1258</v>
      </c>
      <c r="H147" s="251">
        <v>6</v>
      </c>
      <c r="I147" s="252"/>
      <c r="J147" s="253">
        <f>ROUND(I147*H147,2)</f>
        <v>0</v>
      </c>
      <c r="K147" s="254"/>
      <c r="L147" s="45"/>
      <c r="M147" s="255" t="s">
        <v>1</v>
      </c>
      <c r="N147" s="256" t="s">
        <v>42</v>
      </c>
      <c r="O147" s="92"/>
      <c r="P147" s="257">
        <f>O147*H147</f>
        <v>0</v>
      </c>
      <c r="Q147" s="257">
        <v>0</v>
      </c>
      <c r="R147" s="257">
        <f>Q147*H147</f>
        <v>0</v>
      </c>
      <c r="S147" s="257">
        <v>0</v>
      </c>
      <c r="T147" s="25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59" t="s">
        <v>172</v>
      </c>
      <c r="AT147" s="259" t="s">
        <v>168</v>
      </c>
      <c r="AU147" s="259" t="s">
        <v>85</v>
      </c>
      <c r="AY147" s="18" t="s">
        <v>166</v>
      </c>
      <c r="BE147" s="260">
        <f>IF(N147="základní",J147,0)</f>
        <v>0</v>
      </c>
      <c r="BF147" s="260">
        <f>IF(N147="snížená",J147,0)</f>
        <v>0</v>
      </c>
      <c r="BG147" s="260">
        <f>IF(N147="zákl. přenesená",J147,0)</f>
        <v>0</v>
      </c>
      <c r="BH147" s="260">
        <f>IF(N147="sníž. přenesená",J147,0)</f>
        <v>0</v>
      </c>
      <c r="BI147" s="260">
        <f>IF(N147="nulová",J147,0)</f>
        <v>0</v>
      </c>
      <c r="BJ147" s="18" t="s">
        <v>81</v>
      </c>
      <c r="BK147" s="260">
        <f>ROUND(I147*H147,2)</f>
        <v>0</v>
      </c>
      <c r="BL147" s="18" t="s">
        <v>172</v>
      </c>
      <c r="BM147" s="259" t="s">
        <v>1777</v>
      </c>
    </row>
    <row r="148" s="2" customFormat="1" ht="16.5" customHeight="1">
      <c r="A148" s="39"/>
      <c r="B148" s="40"/>
      <c r="C148" s="247" t="s">
        <v>285</v>
      </c>
      <c r="D148" s="247" t="s">
        <v>168</v>
      </c>
      <c r="E148" s="248" t="s">
        <v>327</v>
      </c>
      <c r="F148" s="249" t="s">
        <v>1778</v>
      </c>
      <c r="G148" s="250" t="s">
        <v>1258</v>
      </c>
      <c r="H148" s="251">
        <v>3</v>
      </c>
      <c r="I148" s="252"/>
      <c r="J148" s="253">
        <f>ROUND(I148*H148,2)</f>
        <v>0</v>
      </c>
      <c r="K148" s="254"/>
      <c r="L148" s="45"/>
      <c r="M148" s="255" t="s">
        <v>1</v>
      </c>
      <c r="N148" s="256" t="s">
        <v>42</v>
      </c>
      <c r="O148" s="92"/>
      <c r="P148" s="257">
        <f>O148*H148</f>
        <v>0</v>
      </c>
      <c r="Q148" s="257">
        <v>0</v>
      </c>
      <c r="R148" s="257">
        <f>Q148*H148</f>
        <v>0</v>
      </c>
      <c r="S148" s="257">
        <v>0</v>
      </c>
      <c r="T148" s="258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59" t="s">
        <v>172</v>
      </c>
      <c r="AT148" s="259" t="s">
        <v>168</v>
      </c>
      <c r="AU148" s="259" t="s">
        <v>85</v>
      </c>
      <c r="AY148" s="18" t="s">
        <v>166</v>
      </c>
      <c r="BE148" s="260">
        <f>IF(N148="základní",J148,0)</f>
        <v>0</v>
      </c>
      <c r="BF148" s="260">
        <f>IF(N148="snížená",J148,0)</f>
        <v>0</v>
      </c>
      <c r="BG148" s="260">
        <f>IF(N148="zákl. přenesená",J148,0)</f>
        <v>0</v>
      </c>
      <c r="BH148" s="260">
        <f>IF(N148="sníž. přenesená",J148,0)</f>
        <v>0</v>
      </c>
      <c r="BI148" s="260">
        <f>IF(N148="nulová",J148,0)</f>
        <v>0</v>
      </c>
      <c r="BJ148" s="18" t="s">
        <v>81</v>
      </c>
      <c r="BK148" s="260">
        <f>ROUND(I148*H148,2)</f>
        <v>0</v>
      </c>
      <c r="BL148" s="18" t="s">
        <v>172</v>
      </c>
      <c r="BM148" s="259" t="s">
        <v>1779</v>
      </c>
    </row>
    <row r="149" s="2" customFormat="1" ht="16.5" customHeight="1">
      <c r="A149" s="39"/>
      <c r="B149" s="40"/>
      <c r="C149" s="247" t="s">
        <v>304</v>
      </c>
      <c r="D149" s="247" t="s">
        <v>168</v>
      </c>
      <c r="E149" s="248" t="s">
        <v>338</v>
      </c>
      <c r="F149" s="249" t="s">
        <v>1780</v>
      </c>
      <c r="G149" s="250" t="s">
        <v>1258</v>
      </c>
      <c r="H149" s="251">
        <v>6</v>
      </c>
      <c r="I149" s="252"/>
      <c r="J149" s="253">
        <f>ROUND(I149*H149,2)</f>
        <v>0</v>
      </c>
      <c r="K149" s="254"/>
      <c r="L149" s="45"/>
      <c r="M149" s="255" t="s">
        <v>1</v>
      </c>
      <c r="N149" s="256" t="s">
        <v>42</v>
      </c>
      <c r="O149" s="92"/>
      <c r="P149" s="257">
        <f>O149*H149</f>
        <v>0</v>
      </c>
      <c r="Q149" s="257">
        <v>0</v>
      </c>
      <c r="R149" s="257">
        <f>Q149*H149</f>
        <v>0</v>
      </c>
      <c r="S149" s="257">
        <v>0</v>
      </c>
      <c r="T149" s="25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59" t="s">
        <v>172</v>
      </c>
      <c r="AT149" s="259" t="s">
        <v>168</v>
      </c>
      <c r="AU149" s="259" t="s">
        <v>85</v>
      </c>
      <c r="AY149" s="18" t="s">
        <v>166</v>
      </c>
      <c r="BE149" s="260">
        <f>IF(N149="základní",J149,0)</f>
        <v>0</v>
      </c>
      <c r="BF149" s="260">
        <f>IF(N149="snížená",J149,0)</f>
        <v>0</v>
      </c>
      <c r="BG149" s="260">
        <f>IF(N149="zákl. přenesená",J149,0)</f>
        <v>0</v>
      </c>
      <c r="BH149" s="260">
        <f>IF(N149="sníž. přenesená",J149,0)</f>
        <v>0</v>
      </c>
      <c r="BI149" s="260">
        <f>IF(N149="nulová",J149,0)</f>
        <v>0</v>
      </c>
      <c r="BJ149" s="18" t="s">
        <v>81</v>
      </c>
      <c r="BK149" s="260">
        <f>ROUND(I149*H149,2)</f>
        <v>0</v>
      </c>
      <c r="BL149" s="18" t="s">
        <v>172</v>
      </c>
      <c r="BM149" s="259" t="s">
        <v>1781</v>
      </c>
    </row>
    <row r="150" s="2" customFormat="1" ht="16.5" customHeight="1">
      <c r="A150" s="39"/>
      <c r="B150" s="40"/>
      <c r="C150" s="247" t="s">
        <v>309</v>
      </c>
      <c r="D150" s="247" t="s">
        <v>168</v>
      </c>
      <c r="E150" s="248" t="s">
        <v>342</v>
      </c>
      <c r="F150" s="249" t="s">
        <v>1782</v>
      </c>
      <c r="G150" s="250" t="s">
        <v>1258</v>
      </c>
      <c r="H150" s="251">
        <v>1</v>
      </c>
      <c r="I150" s="252"/>
      <c r="J150" s="253">
        <f>ROUND(I150*H150,2)</f>
        <v>0</v>
      </c>
      <c r="K150" s="254"/>
      <c r="L150" s="45"/>
      <c r="M150" s="255" t="s">
        <v>1</v>
      </c>
      <c r="N150" s="256" t="s">
        <v>42</v>
      </c>
      <c r="O150" s="92"/>
      <c r="P150" s="257">
        <f>O150*H150</f>
        <v>0</v>
      </c>
      <c r="Q150" s="257">
        <v>0</v>
      </c>
      <c r="R150" s="257">
        <f>Q150*H150</f>
        <v>0</v>
      </c>
      <c r="S150" s="257">
        <v>0</v>
      </c>
      <c r="T150" s="258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59" t="s">
        <v>172</v>
      </c>
      <c r="AT150" s="259" t="s">
        <v>168</v>
      </c>
      <c r="AU150" s="259" t="s">
        <v>85</v>
      </c>
      <c r="AY150" s="18" t="s">
        <v>166</v>
      </c>
      <c r="BE150" s="260">
        <f>IF(N150="základní",J150,0)</f>
        <v>0</v>
      </c>
      <c r="BF150" s="260">
        <f>IF(N150="snížená",J150,0)</f>
        <v>0</v>
      </c>
      <c r="BG150" s="260">
        <f>IF(N150="zákl. přenesená",J150,0)</f>
        <v>0</v>
      </c>
      <c r="BH150" s="260">
        <f>IF(N150="sníž. přenesená",J150,0)</f>
        <v>0</v>
      </c>
      <c r="BI150" s="260">
        <f>IF(N150="nulová",J150,0)</f>
        <v>0</v>
      </c>
      <c r="BJ150" s="18" t="s">
        <v>81</v>
      </c>
      <c r="BK150" s="260">
        <f>ROUND(I150*H150,2)</f>
        <v>0</v>
      </c>
      <c r="BL150" s="18" t="s">
        <v>172</v>
      </c>
      <c r="BM150" s="259" t="s">
        <v>1783</v>
      </c>
    </row>
    <row r="151" s="12" customFormat="1" ht="22.8" customHeight="1">
      <c r="A151" s="12"/>
      <c r="B151" s="231"/>
      <c r="C151" s="232"/>
      <c r="D151" s="233" t="s">
        <v>76</v>
      </c>
      <c r="E151" s="245" t="s">
        <v>1623</v>
      </c>
      <c r="F151" s="245" t="s">
        <v>1624</v>
      </c>
      <c r="G151" s="232"/>
      <c r="H151" s="232"/>
      <c r="I151" s="235"/>
      <c r="J151" s="246">
        <f>BK151</f>
        <v>0</v>
      </c>
      <c r="K151" s="232"/>
      <c r="L151" s="237"/>
      <c r="M151" s="238"/>
      <c r="N151" s="239"/>
      <c r="O151" s="239"/>
      <c r="P151" s="240">
        <f>SUM(P152:P155)</f>
        <v>0</v>
      </c>
      <c r="Q151" s="239"/>
      <c r="R151" s="240">
        <f>SUM(R152:R155)</f>
        <v>0</v>
      </c>
      <c r="S151" s="239"/>
      <c r="T151" s="241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42" t="s">
        <v>81</v>
      </c>
      <c r="AT151" s="243" t="s">
        <v>76</v>
      </c>
      <c r="AU151" s="243" t="s">
        <v>81</v>
      </c>
      <c r="AY151" s="242" t="s">
        <v>166</v>
      </c>
      <c r="BK151" s="244">
        <f>SUM(BK152:BK155)</f>
        <v>0</v>
      </c>
    </row>
    <row r="152" s="2" customFormat="1" ht="16.5" customHeight="1">
      <c r="A152" s="39"/>
      <c r="B152" s="40"/>
      <c r="C152" s="247" t="s">
        <v>313</v>
      </c>
      <c r="D152" s="247" t="s">
        <v>168</v>
      </c>
      <c r="E152" s="248" t="s">
        <v>348</v>
      </c>
      <c r="F152" s="249" t="s">
        <v>1784</v>
      </c>
      <c r="G152" s="250" t="s">
        <v>1258</v>
      </c>
      <c r="H152" s="251">
        <v>16</v>
      </c>
      <c r="I152" s="252"/>
      <c r="J152" s="253">
        <f>ROUND(I152*H152,2)</f>
        <v>0</v>
      </c>
      <c r="K152" s="254"/>
      <c r="L152" s="45"/>
      <c r="M152" s="255" t="s">
        <v>1</v>
      </c>
      <c r="N152" s="256" t="s">
        <v>42</v>
      </c>
      <c r="O152" s="92"/>
      <c r="P152" s="257">
        <f>O152*H152</f>
        <v>0</v>
      </c>
      <c r="Q152" s="257">
        <v>0</v>
      </c>
      <c r="R152" s="257">
        <f>Q152*H152</f>
        <v>0</v>
      </c>
      <c r="S152" s="257">
        <v>0</v>
      </c>
      <c r="T152" s="25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59" t="s">
        <v>172</v>
      </c>
      <c r="AT152" s="259" t="s">
        <v>168</v>
      </c>
      <c r="AU152" s="259" t="s">
        <v>85</v>
      </c>
      <c r="AY152" s="18" t="s">
        <v>166</v>
      </c>
      <c r="BE152" s="260">
        <f>IF(N152="základní",J152,0)</f>
        <v>0</v>
      </c>
      <c r="BF152" s="260">
        <f>IF(N152="snížená",J152,0)</f>
        <v>0</v>
      </c>
      <c r="BG152" s="260">
        <f>IF(N152="zákl. přenesená",J152,0)</f>
        <v>0</v>
      </c>
      <c r="BH152" s="260">
        <f>IF(N152="sníž. přenesená",J152,0)</f>
        <v>0</v>
      </c>
      <c r="BI152" s="260">
        <f>IF(N152="nulová",J152,0)</f>
        <v>0</v>
      </c>
      <c r="BJ152" s="18" t="s">
        <v>81</v>
      </c>
      <c r="BK152" s="260">
        <f>ROUND(I152*H152,2)</f>
        <v>0</v>
      </c>
      <c r="BL152" s="18" t="s">
        <v>172</v>
      </c>
      <c r="BM152" s="259" t="s">
        <v>1785</v>
      </c>
    </row>
    <row r="153" s="2" customFormat="1" ht="16.5" customHeight="1">
      <c r="A153" s="39"/>
      <c r="B153" s="40"/>
      <c r="C153" s="247" t="s">
        <v>327</v>
      </c>
      <c r="D153" s="247" t="s">
        <v>168</v>
      </c>
      <c r="E153" s="248" t="s">
        <v>354</v>
      </c>
      <c r="F153" s="249" t="s">
        <v>1786</v>
      </c>
      <c r="G153" s="250" t="s">
        <v>1258</v>
      </c>
      <c r="H153" s="251">
        <v>4</v>
      </c>
      <c r="I153" s="252"/>
      <c r="J153" s="253">
        <f>ROUND(I153*H153,2)</f>
        <v>0</v>
      </c>
      <c r="K153" s="254"/>
      <c r="L153" s="45"/>
      <c r="M153" s="255" t="s">
        <v>1</v>
      </c>
      <c r="N153" s="256" t="s">
        <v>42</v>
      </c>
      <c r="O153" s="92"/>
      <c r="P153" s="257">
        <f>O153*H153</f>
        <v>0</v>
      </c>
      <c r="Q153" s="257">
        <v>0</v>
      </c>
      <c r="R153" s="257">
        <f>Q153*H153</f>
        <v>0</v>
      </c>
      <c r="S153" s="257">
        <v>0</v>
      </c>
      <c r="T153" s="25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59" t="s">
        <v>172</v>
      </c>
      <c r="AT153" s="259" t="s">
        <v>168</v>
      </c>
      <c r="AU153" s="259" t="s">
        <v>85</v>
      </c>
      <c r="AY153" s="18" t="s">
        <v>166</v>
      </c>
      <c r="BE153" s="260">
        <f>IF(N153="základní",J153,0)</f>
        <v>0</v>
      </c>
      <c r="BF153" s="260">
        <f>IF(N153="snížená",J153,0)</f>
        <v>0</v>
      </c>
      <c r="BG153" s="260">
        <f>IF(N153="zákl. přenesená",J153,0)</f>
        <v>0</v>
      </c>
      <c r="BH153" s="260">
        <f>IF(N153="sníž. přenesená",J153,0)</f>
        <v>0</v>
      </c>
      <c r="BI153" s="260">
        <f>IF(N153="nulová",J153,0)</f>
        <v>0</v>
      </c>
      <c r="BJ153" s="18" t="s">
        <v>81</v>
      </c>
      <c r="BK153" s="260">
        <f>ROUND(I153*H153,2)</f>
        <v>0</v>
      </c>
      <c r="BL153" s="18" t="s">
        <v>172</v>
      </c>
      <c r="BM153" s="259" t="s">
        <v>1787</v>
      </c>
    </row>
    <row r="154" s="2" customFormat="1" ht="16.5" customHeight="1">
      <c r="A154" s="39"/>
      <c r="B154" s="40"/>
      <c r="C154" s="247" t="s">
        <v>331</v>
      </c>
      <c r="D154" s="247" t="s">
        <v>168</v>
      </c>
      <c r="E154" s="248" t="s">
        <v>361</v>
      </c>
      <c r="F154" s="249" t="s">
        <v>1788</v>
      </c>
      <c r="G154" s="250" t="s">
        <v>1258</v>
      </c>
      <c r="H154" s="251">
        <v>16</v>
      </c>
      <c r="I154" s="252"/>
      <c r="J154" s="253">
        <f>ROUND(I154*H154,2)</f>
        <v>0</v>
      </c>
      <c r="K154" s="254"/>
      <c r="L154" s="45"/>
      <c r="M154" s="255" t="s">
        <v>1</v>
      </c>
      <c r="N154" s="256" t="s">
        <v>42</v>
      </c>
      <c r="O154" s="92"/>
      <c r="P154" s="257">
        <f>O154*H154</f>
        <v>0</v>
      </c>
      <c r="Q154" s="257">
        <v>0</v>
      </c>
      <c r="R154" s="257">
        <f>Q154*H154</f>
        <v>0</v>
      </c>
      <c r="S154" s="257">
        <v>0</v>
      </c>
      <c r="T154" s="25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59" t="s">
        <v>172</v>
      </c>
      <c r="AT154" s="259" t="s">
        <v>168</v>
      </c>
      <c r="AU154" s="259" t="s">
        <v>85</v>
      </c>
      <c r="AY154" s="18" t="s">
        <v>166</v>
      </c>
      <c r="BE154" s="260">
        <f>IF(N154="základní",J154,0)</f>
        <v>0</v>
      </c>
      <c r="BF154" s="260">
        <f>IF(N154="snížená",J154,0)</f>
        <v>0</v>
      </c>
      <c r="BG154" s="260">
        <f>IF(N154="zákl. přenesená",J154,0)</f>
        <v>0</v>
      </c>
      <c r="BH154" s="260">
        <f>IF(N154="sníž. přenesená",J154,0)</f>
        <v>0</v>
      </c>
      <c r="BI154" s="260">
        <f>IF(N154="nulová",J154,0)</f>
        <v>0</v>
      </c>
      <c r="BJ154" s="18" t="s">
        <v>81</v>
      </c>
      <c r="BK154" s="260">
        <f>ROUND(I154*H154,2)</f>
        <v>0</v>
      </c>
      <c r="BL154" s="18" t="s">
        <v>172</v>
      </c>
      <c r="BM154" s="259" t="s">
        <v>1789</v>
      </c>
    </row>
    <row r="155" s="2" customFormat="1" ht="21.75" customHeight="1">
      <c r="A155" s="39"/>
      <c r="B155" s="40"/>
      <c r="C155" s="247" t="s">
        <v>7</v>
      </c>
      <c r="D155" s="247" t="s">
        <v>168</v>
      </c>
      <c r="E155" s="248" t="s">
        <v>367</v>
      </c>
      <c r="F155" s="249" t="s">
        <v>1790</v>
      </c>
      <c r="G155" s="250" t="s">
        <v>1258</v>
      </c>
      <c r="H155" s="251">
        <v>4</v>
      </c>
      <c r="I155" s="252"/>
      <c r="J155" s="253">
        <f>ROUND(I155*H155,2)</f>
        <v>0</v>
      </c>
      <c r="K155" s="254"/>
      <c r="L155" s="45"/>
      <c r="M155" s="255" t="s">
        <v>1</v>
      </c>
      <c r="N155" s="256" t="s">
        <v>42</v>
      </c>
      <c r="O155" s="92"/>
      <c r="P155" s="257">
        <f>O155*H155</f>
        <v>0</v>
      </c>
      <c r="Q155" s="257">
        <v>0</v>
      </c>
      <c r="R155" s="257">
        <f>Q155*H155</f>
        <v>0</v>
      </c>
      <c r="S155" s="257">
        <v>0</v>
      </c>
      <c r="T155" s="258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59" t="s">
        <v>172</v>
      </c>
      <c r="AT155" s="259" t="s">
        <v>168</v>
      </c>
      <c r="AU155" s="259" t="s">
        <v>85</v>
      </c>
      <c r="AY155" s="18" t="s">
        <v>166</v>
      </c>
      <c r="BE155" s="260">
        <f>IF(N155="základní",J155,0)</f>
        <v>0</v>
      </c>
      <c r="BF155" s="260">
        <f>IF(N155="snížená",J155,0)</f>
        <v>0</v>
      </c>
      <c r="BG155" s="260">
        <f>IF(N155="zákl. přenesená",J155,0)</f>
        <v>0</v>
      </c>
      <c r="BH155" s="260">
        <f>IF(N155="sníž. přenesená",J155,0)</f>
        <v>0</v>
      </c>
      <c r="BI155" s="260">
        <f>IF(N155="nulová",J155,0)</f>
        <v>0</v>
      </c>
      <c r="BJ155" s="18" t="s">
        <v>81</v>
      </c>
      <c r="BK155" s="260">
        <f>ROUND(I155*H155,2)</f>
        <v>0</v>
      </c>
      <c r="BL155" s="18" t="s">
        <v>172</v>
      </c>
      <c r="BM155" s="259" t="s">
        <v>1791</v>
      </c>
    </row>
    <row r="156" s="12" customFormat="1" ht="22.8" customHeight="1">
      <c r="A156" s="12"/>
      <c r="B156" s="231"/>
      <c r="C156" s="232"/>
      <c r="D156" s="233" t="s">
        <v>76</v>
      </c>
      <c r="E156" s="245" t="s">
        <v>1667</v>
      </c>
      <c r="F156" s="245" t="s">
        <v>1792</v>
      </c>
      <c r="G156" s="232"/>
      <c r="H156" s="232"/>
      <c r="I156" s="235"/>
      <c r="J156" s="246">
        <f>BK156</f>
        <v>0</v>
      </c>
      <c r="K156" s="232"/>
      <c r="L156" s="237"/>
      <c r="M156" s="238"/>
      <c r="N156" s="239"/>
      <c r="O156" s="239"/>
      <c r="P156" s="240">
        <f>SUM(P157:P196)</f>
        <v>0</v>
      </c>
      <c r="Q156" s="239"/>
      <c r="R156" s="240">
        <f>SUM(R157:R196)</f>
        <v>0</v>
      </c>
      <c r="S156" s="239"/>
      <c r="T156" s="241">
        <f>SUM(T157:T196)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42" t="s">
        <v>81</v>
      </c>
      <c r="AT156" s="243" t="s">
        <v>76</v>
      </c>
      <c r="AU156" s="243" t="s">
        <v>81</v>
      </c>
      <c r="AY156" s="242" t="s">
        <v>166</v>
      </c>
      <c r="BK156" s="244">
        <f>SUM(BK157:BK196)</f>
        <v>0</v>
      </c>
    </row>
    <row r="157" s="2" customFormat="1" ht="16.5" customHeight="1">
      <c r="A157" s="39"/>
      <c r="B157" s="40"/>
      <c r="C157" s="247" t="s">
        <v>338</v>
      </c>
      <c r="D157" s="247" t="s">
        <v>168</v>
      </c>
      <c r="E157" s="248" t="s">
        <v>382</v>
      </c>
      <c r="F157" s="249" t="s">
        <v>1793</v>
      </c>
      <c r="G157" s="250" t="s">
        <v>1258</v>
      </c>
      <c r="H157" s="251">
        <v>3</v>
      </c>
      <c r="I157" s="252"/>
      <c r="J157" s="253">
        <f>ROUND(I157*H157,2)</f>
        <v>0</v>
      </c>
      <c r="K157" s="254"/>
      <c r="L157" s="45"/>
      <c r="M157" s="255" t="s">
        <v>1</v>
      </c>
      <c r="N157" s="256" t="s">
        <v>42</v>
      </c>
      <c r="O157" s="92"/>
      <c r="P157" s="257">
        <f>O157*H157</f>
        <v>0</v>
      </c>
      <c r="Q157" s="257">
        <v>0</v>
      </c>
      <c r="R157" s="257">
        <f>Q157*H157</f>
        <v>0</v>
      </c>
      <c r="S157" s="257">
        <v>0</v>
      </c>
      <c r="T157" s="25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59" t="s">
        <v>172</v>
      </c>
      <c r="AT157" s="259" t="s">
        <v>168</v>
      </c>
      <c r="AU157" s="259" t="s">
        <v>85</v>
      </c>
      <c r="AY157" s="18" t="s">
        <v>166</v>
      </c>
      <c r="BE157" s="260">
        <f>IF(N157="základní",J157,0)</f>
        <v>0</v>
      </c>
      <c r="BF157" s="260">
        <f>IF(N157="snížená",J157,0)</f>
        <v>0</v>
      </c>
      <c r="BG157" s="260">
        <f>IF(N157="zákl. přenesená",J157,0)</f>
        <v>0</v>
      </c>
      <c r="BH157" s="260">
        <f>IF(N157="sníž. přenesená",J157,0)</f>
        <v>0</v>
      </c>
      <c r="BI157" s="260">
        <f>IF(N157="nulová",J157,0)</f>
        <v>0</v>
      </c>
      <c r="BJ157" s="18" t="s">
        <v>81</v>
      </c>
      <c r="BK157" s="260">
        <f>ROUND(I157*H157,2)</f>
        <v>0</v>
      </c>
      <c r="BL157" s="18" t="s">
        <v>172</v>
      </c>
      <c r="BM157" s="259" t="s">
        <v>1794</v>
      </c>
    </row>
    <row r="158" s="2" customFormat="1" ht="16.5" customHeight="1">
      <c r="A158" s="39"/>
      <c r="B158" s="40"/>
      <c r="C158" s="247" t="s">
        <v>342</v>
      </c>
      <c r="D158" s="247" t="s">
        <v>168</v>
      </c>
      <c r="E158" s="248" t="s">
        <v>388</v>
      </c>
      <c r="F158" s="249" t="s">
        <v>1641</v>
      </c>
      <c r="G158" s="250" t="s">
        <v>1258</v>
      </c>
      <c r="H158" s="251">
        <v>71</v>
      </c>
      <c r="I158" s="252"/>
      <c r="J158" s="253">
        <f>ROUND(I158*H158,2)</f>
        <v>0</v>
      </c>
      <c r="K158" s="254"/>
      <c r="L158" s="45"/>
      <c r="M158" s="255" t="s">
        <v>1</v>
      </c>
      <c r="N158" s="256" t="s">
        <v>42</v>
      </c>
      <c r="O158" s="92"/>
      <c r="P158" s="257">
        <f>O158*H158</f>
        <v>0</v>
      </c>
      <c r="Q158" s="257">
        <v>0</v>
      </c>
      <c r="R158" s="257">
        <f>Q158*H158</f>
        <v>0</v>
      </c>
      <c r="S158" s="257">
        <v>0</v>
      </c>
      <c r="T158" s="25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59" t="s">
        <v>172</v>
      </c>
      <c r="AT158" s="259" t="s">
        <v>168</v>
      </c>
      <c r="AU158" s="259" t="s">
        <v>85</v>
      </c>
      <c r="AY158" s="18" t="s">
        <v>166</v>
      </c>
      <c r="BE158" s="260">
        <f>IF(N158="základní",J158,0)</f>
        <v>0</v>
      </c>
      <c r="BF158" s="260">
        <f>IF(N158="snížená",J158,0)</f>
        <v>0</v>
      </c>
      <c r="BG158" s="260">
        <f>IF(N158="zákl. přenesená",J158,0)</f>
        <v>0</v>
      </c>
      <c r="BH158" s="260">
        <f>IF(N158="sníž. přenesená",J158,0)</f>
        <v>0</v>
      </c>
      <c r="BI158" s="260">
        <f>IF(N158="nulová",J158,0)</f>
        <v>0</v>
      </c>
      <c r="BJ158" s="18" t="s">
        <v>81</v>
      </c>
      <c r="BK158" s="260">
        <f>ROUND(I158*H158,2)</f>
        <v>0</v>
      </c>
      <c r="BL158" s="18" t="s">
        <v>172</v>
      </c>
      <c r="BM158" s="259" t="s">
        <v>1795</v>
      </c>
    </row>
    <row r="159" s="2" customFormat="1" ht="16.5" customHeight="1">
      <c r="A159" s="39"/>
      <c r="B159" s="40"/>
      <c r="C159" s="247" t="s">
        <v>348</v>
      </c>
      <c r="D159" s="247" t="s">
        <v>168</v>
      </c>
      <c r="E159" s="248" t="s">
        <v>393</v>
      </c>
      <c r="F159" s="249" t="s">
        <v>1644</v>
      </c>
      <c r="G159" s="250" t="s">
        <v>1258</v>
      </c>
      <c r="H159" s="251">
        <v>16</v>
      </c>
      <c r="I159" s="252"/>
      <c r="J159" s="253">
        <f>ROUND(I159*H159,2)</f>
        <v>0</v>
      </c>
      <c r="K159" s="254"/>
      <c r="L159" s="45"/>
      <c r="M159" s="255" t="s">
        <v>1</v>
      </c>
      <c r="N159" s="256" t="s">
        <v>42</v>
      </c>
      <c r="O159" s="92"/>
      <c r="P159" s="257">
        <f>O159*H159</f>
        <v>0</v>
      </c>
      <c r="Q159" s="257">
        <v>0</v>
      </c>
      <c r="R159" s="257">
        <f>Q159*H159</f>
        <v>0</v>
      </c>
      <c r="S159" s="257">
        <v>0</v>
      </c>
      <c r="T159" s="25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59" t="s">
        <v>172</v>
      </c>
      <c r="AT159" s="259" t="s">
        <v>168</v>
      </c>
      <c r="AU159" s="259" t="s">
        <v>85</v>
      </c>
      <c r="AY159" s="18" t="s">
        <v>166</v>
      </c>
      <c r="BE159" s="260">
        <f>IF(N159="základní",J159,0)</f>
        <v>0</v>
      </c>
      <c r="BF159" s="260">
        <f>IF(N159="snížená",J159,0)</f>
        <v>0</v>
      </c>
      <c r="BG159" s="260">
        <f>IF(N159="zákl. přenesená",J159,0)</f>
        <v>0</v>
      </c>
      <c r="BH159" s="260">
        <f>IF(N159="sníž. přenesená",J159,0)</f>
        <v>0</v>
      </c>
      <c r="BI159" s="260">
        <f>IF(N159="nulová",J159,0)</f>
        <v>0</v>
      </c>
      <c r="BJ159" s="18" t="s">
        <v>81</v>
      </c>
      <c r="BK159" s="260">
        <f>ROUND(I159*H159,2)</f>
        <v>0</v>
      </c>
      <c r="BL159" s="18" t="s">
        <v>172</v>
      </c>
      <c r="BM159" s="259" t="s">
        <v>1796</v>
      </c>
    </row>
    <row r="160" s="2" customFormat="1" ht="16.5" customHeight="1">
      <c r="A160" s="39"/>
      <c r="B160" s="40"/>
      <c r="C160" s="247" t="s">
        <v>354</v>
      </c>
      <c r="D160" s="247" t="s">
        <v>168</v>
      </c>
      <c r="E160" s="248" t="s">
        <v>399</v>
      </c>
      <c r="F160" s="249" t="s">
        <v>1615</v>
      </c>
      <c r="G160" s="250" t="s">
        <v>1258</v>
      </c>
      <c r="H160" s="251">
        <v>26</v>
      </c>
      <c r="I160" s="252"/>
      <c r="J160" s="253">
        <f>ROUND(I160*H160,2)</f>
        <v>0</v>
      </c>
      <c r="K160" s="254"/>
      <c r="L160" s="45"/>
      <c r="M160" s="255" t="s">
        <v>1</v>
      </c>
      <c r="N160" s="256" t="s">
        <v>42</v>
      </c>
      <c r="O160" s="92"/>
      <c r="P160" s="257">
        <f>O160*H160</f>
        <v>0</v>
      </c>
      <c r="Q160" s="257">
        <v>0</v>
      </c>
      <c r="R160" s="257">
        <f>Q160*H160</f>
        <v>0</v>
      </c>
      <c r="S160" s="257">
        <v>0</v>
      </c>
      <c r="T160" s="258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59" t="s">
        <v>172</v>
      </c>
      <c r="AT160" s="259" t="s">
        <v>168</v>
      </c>
      <c r="AU160" s="259" t="s">
        <v>85</v>
      </c>
      <c r="AY160" s="18" t="s">
        <v>166</v>
      </c>
      <c r="BE160" s="260">
        <f>IF(N160="základní",J160,0)</f>
        <v>0</v>
      </c>
      <c r="BF160" s="260">
        <f>IF(N160="snížená",J160,0)</f>
        <v>0</v>
      </c>
      <c r="BG160" s="260">
        <f>IF(N160="zákl. přenesená",J160,0)</f>
        <v>0</v>
      </c>
      <c r="BH160" s="260">
        <f>IF(N160="sníž. přenesená",J160,0)</f>
        <v>0</v>
      </c>
      <c r="BI160" s="260">
        <f>IF(N160="nulová",J160,0)</f>
        <v>0</v>
      </c>
      <c r="BJ160" s="18" t="s">
        <v>81</v>
      </c>
      <c r="BK160" s="260">
        <f>ROUND(I160*H160,2)</f>
        <v>0</v>
      </c>
      <c r="BL160" s="18" t="s">
        <v>172</v>
      </c>
      <c r="BM160" s="259" t="s">
        <v>1797</v>
      </c>
    </row>
    <row r="161" s="2" customFormat="1" ht="16.5" customHeight="1">
      <c r="A161" s="39"/>
      <c r="B161" s="40"/>
      <c r="C161" s="247" t="s">
        <v>361</v>
      </c>
      <c r="D161" s="247" t="s">
        <v>168</v>
      </c>
      <c r="E161" s="248" t="s">
        <v>404</v>
      </c>
      <c r="F161" s="249" t="s">
        <v>1798</v>
      </c>
      <c r="G161" s="250" t="s">
        <v>1258</v>
      </c>
      <c r="H161" s="251">
        <v>8</v>
      </c>
      <c r="I161" s="252"/>
      <c r="J161" s="253">
        <f>ROUND(I161*H161,2)</f>
        <v>0</v>
      </c>
      <c r="K161" s="254"/>
      <c r="L161" s="45"/>
      <c r="M161" s="255" t="s">
        <v>1</v>
      </c>
      <c r="N161" s="256" t="s">
        <v>42</v>
      </c>
      <c r="O161" s="92"/>
      <c r="P161" s="257">
        <f>O161*H161</f>
        <v>0</v>
      </c>
      <c r="Q161" s="257">
        <v>0</v>
      </c>
      <c r="R161" s="257">
        <f>Q161*H161</f>
        <v>0</v>
      </c>
      <c r="S161" s="257">
        <v>0</v>
      </c>
      <c r="T161" s="258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59" t="s">
        <v>172</v>
      </c>
      <c r="AT161" s="259" t="s">
        <v>168</v>
      </c>
      <c r="AU161" s="259" t="s">
        <v>85</v>
      </c>
      <c r="AY161" s="18" t="s">
        <v>166</v>
      </c>
      <c r="BE161" s="260">
        <f>IF(N161="základní",J161,0)</f>
        <v>0</v>
      </c>
      <c r="BF161" s="260">
        <f>IF(N161="snížená",J161,0)</f>
        <v>0</v>
      </c>
      <c r="BG161" s="260">
        <f>IF(N161="zákl. přenesená",J161,0)</f>
        <v>0</v>
      </c>
      <c r="BH161" s="260">
        <f>IF(N161="sníž. přenesená",J161,0)</f>
        <v>0</v>
      </c>
      <c r="BI161" s="260">
        <f>IF(N161="nulová",J161,0)</f>
        <v>0</v>
      </c>
      <c r="BJ161" s="18" t="s">
        <v>81</v>
      </c>
      <c r="BK161" s="260">
        <f>ROUND(I161*H161,2)</f>
        <v>0</v>
      </c>
      <c r="BL161" s="18" t="s">
        <v>172</v>
      </c>
      <c r="BM161" s="259" t="s">
        <v>1799</v>
      </c>
    </row>
    <row r="162" s="2" customFormat="1" ht="16.5" customHeight="1">
      <c r="A162" s="39"/>
      <c r="B162" s="40"/>
      <c r="C162" s="247" t="s">
        <v>367</v>
      </c>
      <c r="D162" s="247" t="s">
        <v>168</v>
      </c>
      <c r="E162" s="248" t="s">
        <v>409</v>
      </c>
      <c r="F162" s="249" t="s">
        <v>1647</v>
      </c>
      <c r="G162" s="250" t="s">
        <v>1258</v>
      </c>
      <c r="H162" s="251">
        <v>3</v>
      </c>
      <c r="I162" s="252"/>
      <c r="J162" s="253">
        <f>ROUND(I162*H162,2)</f>
        <v>0</v>
      </c>
      <c r="K162" s="254"/>
      <c r="L162" s="45"/>
      <c r="M162" s="255" t="s">
        <v>1</v>
      </c>
      <c r="N162" s="256" t="s">
        <v>42</v>
      </c>
      <c r="O162" s="92"/>
      <c r="P162" s="257">
        <f>O162*H162</f>
        <v>0</v>
      </c>
      <c r="Q162" s="257">
        <v>0</v>
      </c>
      <c r="R162" s="257">
        <f>Q162*H162</f>
        <v>0</v>
      </c>
      <c r="S162" s="257">
        <v>0</v>
      </c>
      <c r="T162" s="25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59" t="s">
        <v>172</v>
      </c>
      <c r="AT162" s="259" t="s">
        <v>168</v>
      </c>
      <c r="AU162" s="259" t="s">
        <v>85</v>
      </c>
      <c r="AY162" s="18" t="s">
        <v>166</v>
      </c>
      <c r="BE162" s="260">
        <f>IF(N162="základní",J162,0)</f>
        <v>0</v>
      </c>
      <c r="BF162" s="260">
        <f>IF(N162="snížená",J162,0)</f>
        <v>0</v>
      </c>
      <c r="BG162" s="260">
        <f>IF(N162="zákl. přenesená",J162,0)</f>
        <v>0</v>
      </c>
      <c r="BH162" s="260">
        <f>IF(N162="sníž. přenesená",J162,0)</f>
        <v>0</v>
      </c>
      <c r="BI162" s="260">
        <f>IF(N162="nulová",J162,0)</f>
        <v>0</v>
      </c>
      <c r="BJ162" s="18" t="s">
        <v>81</v>
      </c>
      <c r="BK162" s="260">
        <f>ROUND(I162*H162,2)</f>
        <v>0</v>
      </c>
      <c r="BL162" s="18" t="s">
        <v>172</v>
      </c>
      <c r="BM162" s="259" t="s">
        <v>1800</v>
      </c>
    </row>
    <row r="163" s="2" customFormat="1" ht="16.5" customHeight="1">
      <c r="A163" s="39"/>
      <c r="B163" s="40"/>
      <c r="C163" s="247" t="s">
        <v>382</v>
      </c>
      <c r="D163" s="247" t="s">
        <v>168</v>
      </c>
      <c r="E163" s="248" t="s">
        <v>413</v>
      </c>
      <c r="F163" s="249" t="s">
        <v>1801</v>
      </c>
      <c r="G163" s="250" t="s">
        <v>1258</v>
      </c>
      <c r="H163" s="251">
        <v>4</v>
      </c>
      <c r="I163" s="252"/>
      <c r="J163" s="253">
        <f>ROUND(I163*H163,2)</f>
        <v>0</v>
      </c>
      <c r="K163" s="254"/>
      <c r="L163" s="45"/>
      <c r="M163" s="255" t="s">
        <v>1</v>
      </c>
      <c r="N163" s="256" t="s">
        <v>42</v>
      </c>
      <c r="O163" s="92"/>
      <c r="P163" s="257">
        <f>O163*H163</f>
        <v>0</v>
      </c>
      <c r="Q163" s="257">
        <v>0</v>
      </c>
      <c r="R163" s="257">
        <f>Q163*H163</f>
        <v>0</v>
      </c>
      <c r="S163" s="257">
        <v>0</v>
      </c>
      <c r="T163" s="258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59" t="s">
        <v>172</v>
      </c>
      <c r="AT163" s="259" t="s">
        <v>168</v>
      </c>
      <c r="AU163" s="259" t="s">
        <v>85</v>
      </c>
      <c r="AY163" s="18" t="s">
        <v>166</v>
      </c>
      <c r="BE163" s="260">
        <f>IF(N163="základní",J163,0)</f>
        <v>0</v>
      </c>
      <c r="BF163" s="260">
        <f>IF(N163="snížená",J163,0)</f>
        <v>0</v>
      </c>
      <c r="BG163" s="260">
        <f>IF(N163="zákl. přenesená",J163,0)</f>
        <v>0</v>
      </c>
      <c r="BH163" s="260">
        <f>IF(N163="sníž. přenesená",J163,0)</f>
        <v>0</v>
      </c>
      <c r="BI163" s="260">
        <f>IF(N163="nulová",J163,0)</f>
        <v>0</v>
      </c>
      <c r="BJ163" s="18" t="s">
        <v>81</v>
      </c>
      <c r="BK163" s="260">
        <f>ROUND(I163*H163,2)</f>
        <v>0</v>
      </c>
      <c r="BL163" s="18" t="s">
        <v>172</v>
      </c>
      <c r="BM163" s="259" t="s">
        <v>1802</v>
      </c>
    </row>
    <row r="164" s="2" customFormat="1" ht="16.5" customHeight="1">
      <c r="A164" s="39"/>
      <c r="B164" s="40"/>
      <c r="C164" s="247" t="s">
        <v>388</v>
      </c>
      <c r="D164" s="247" t="s">
        <v>168</v>
      </c>
      <c r="E164" s="248" t="s">
        <v>435</v>
      </c>
      <c r="F164" s="249" t="s">
        <v>1803</v>
      </c>
      <c r="G164" s="250" t="s">
        <v>233</v>
      </c>
      <c r="H164" s="251">
        <v>86</v>
      </c>
      <c r="I164" s="252"/>
      <c r="J164" s="253">
        <f>ROUND(I164*H164,2)</f>
        <v>0</v>
      </c>
      <c r="K164" s="254"/>
      <c r="L164" s="45"/>
      <c r="M164" s="255" t="s">
        <v>1</v>
      </c>
      <c r="N164" s="256" t="s">
        <v>42</v>
      </c>
      <c r="O164" s="92"/>
      <c r="P164" s="257">
        <f>O164*H164</f>
        <v>0</v>
      </c>
      <c r="Q164" s="257">
        <v>0</v>
      </c>
      <c r="R164" s="257">
        <f>Q164*H164</f>
        <v>0</v>
      </c>
      <c r="S164" s="257">
        <v>0</v>
      </c>
      <c r="T164" s="258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59" t="s">
        <v>172</v>
      </c>
      <c r="AT164" s="259" t="s">
        <v>168</v>
      </c>
      <c r="AU164" s="259" t="s">
        <v>85</v>
      </c>
      <c r="AY164" s="18" t="s">
        <v>166</v>
      </c>
      <c r="BE164" s="260">
        <f>IF(N164="základní",J164,0)</f>
        <v>0</v>
      </c>
      <c r="BF164" s="260">
        <f>IF(N164="snížená",J164,0)</f>
        <v>0</v>
      </c>
      <c r="BG164" s="260">
        <f>IF(N164="zákl. přenesená",J164,0)</f>
        <v>0</v>
      </c>
      <c r="BH164" s="260">
        <f>IF(N164="sníž. přenesená",J164,0)</f>
        <v>0</v>
      </c>
      <c r="BI164" s="260">
        <f>IF(N164="nulová",J164,0)</f>
        <v>0</v>
      </c>
      <c r="BJ164" s="18" t="s">
        <v>81</v>
      </c>
      <c r="BK164" s="260">
        <f>ROUND(I164*H164,2)</f>
        <v>0</v>
      </c>
      <c r="BL164" s="18" t="s">
        <v>172</v>
      </c>
      <c r="BM164" s="259" t="s">
        <v>1804</v>
      </c>
    </row>
    <row r="165" s="2" customFormat="1" ht="16.5" customHeight="1">
      <c r="A165" s="39"/>
      <c r="B165" s="40"/>
      <c r="C165" s="247" t="s">
        <v>393</v>
      </c>
      <c r="D165" s="247" t="s">
        <v>168</v>
      </c>
      <c r="E165" s="248" t="s">
        <v>439</v>
      </c>
      <c r="F165" s="249" t="s">
        <v>1805</v>
      </c>
      <c r="G165" s="250" t="s">
        <v>233</v>
      </c>
      <c r="H165" s="251">
        <v>24</v>
      </c>
      <c r="I165" s="252"/>
      <c r="J165" s="253">
        <f>ROUND(I165*H165,2)</f>
        <v>0</v>
      </c>
      <c r="K165" s="254"/>
      <c r="L165" s="45"/>
      <c r="M165" s="255" t="s">
        <v>1</v>
      </c>
      <c r="N165" s="256" t="s">
        <v>42</v>
      </c>
      <c r="O165" s="92"/>
      <c r="P165" s="257">
        <f>O165*H165</f>
        <v>0</v>
      </c>
      <c r="Q165" s="257">
        <v>0</v>
      </c>
      <c r="R165" s="257">
        <f>Q165*H165</f>
        <v>0</v>
      </c>
      <c r="S165" s="257">
        <v>0</v>
      </c>
      <c r="T165" s="258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59" t="s">
        <v>172</v>
      </c>
      <c r="AT165" s="259" t="s">
        <v>168</v>
      </c>
      <c r="AU165" s="259" t="s">
        <v>85</v>
      </c>
      <c r="AY165" s="18" t="s">
        <v>166</v>
      </c>
      <c r="BE165" s="260">
        <f>IF(N165="základní",J165,0)</f>
        <v>0</v>
      </c>
      <c r="BF165" s="260">
        <f>IF(N165="snížená",J165,0)</f>
        <v>0</v>
      </c>
      <c r="BG165" s="260">
        <f>IF(N165="zákl. přenesená",J165,0)</f>
        <v>0</v>
      </c>
      <c r="BH165" s="260">
        <f>IF(N165="sníž. přenesená",J165,0)</f>
        <v>0</v>
      </c>
      <c r="BI165" s="260">
        <f>IF(N165="nulová",J165,0)</f>
        <v>0</v>
      </c>
      <c r="BJ165" s="18" t="s">
        <v>81</v>
      </c>
      <c r="BK165" s="260">
        <f>ROUND(I165*H165,2)</f>
        <v>0</v>
      </c>
      <c r="BL165" s="18" t="s">
        <v>172</v>
      </c>
      <c r="BM165" s="259" t="s">
        <v>1806</v>
      </c>
    </row>
    <row r="166" s="2" customFormat="1" ht="16.5" customHeight="1">
      <c r="A166" s="39"/>
      <c r="B166" s="40"/>
      <c r="C166" s="247" t="s">
        <v>399</v>
      </c>
      <c r="D166" s="247" t="s">
        <v>168</v>
      </c>
      <c r="E166" s="248" t="s">
        <v>446</v>
      </c>
      <c r="F166" s="249" t="s">
        <v>1807</v>
      </c>
      <c r="G166" s="250" t="s">
        <v>233</v>
      </c>
      <c r="H166" s="251">
        <v>22</v>
      </c>
      <c r="I166" s="252"/>
      <c r="J166" s="253">
        <f>ROUND(I166*H166,2)</f>
        <v>0</v>
      </c>
      <c r="K166" s="254"/>
      <c r="L166" s="45"/>
      <c r="M166" s="255" t="s">
        <v>1</v>
      </c>
      <c r="N166" s="256" t="s">
        <v>42</v>
      </c>
      <c r="O166" s="92"/>
      <c r="P166" s="257">
        <f>O166*H166</f>
        <v>0</v>
      </c>
      <c r="Q166" s="257">
        <v>0</v>
      </c>
      <c r="R166" s="257">
        <f>Q166*H166</f>
        <v>0</v>
      </c>
      <c r="S166" s="257">
        <v>0</v>
      </c>
      <c r="T166" s="258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59" t="s">
        <v>172</v>
      </c>
      <c r="AT166" s="259" t="s">
        <v>168</v>
      </c>
      <c r="AU166" s="259" t="s">
        <v>85</v>
      </c>
      <c r="AY166" s="18" t="s">
        <v>166</v>
      </c>
      <c r="BE166" s="260">
        <f>IF(N166="základní",J166,0)</f>
        <v>0</v>
      </c>
      <c r="BF166" s="260">
        <f>IF(N166="snížená",J166,0)</f>
        <v>0</v>
      </c>
      <c r="BG166" s="260">
        <f>IF(N166="zákl. přenesená",J166,0)</f>
        <v>0</v>
      </c>
      <c r="BH166" s="260">
        <f>IF(N166="sníž. přenesená",J166,0)</f>
        <v>0</v>
      </c>
      <c r="BI166" s="260">
        <f>IF(N166="nulová",J166,0)</f>
        <v>0</v>
      </c>
      <c r="BJ166" s="18" t="s">
        <v>81</v>
      </c>
      <c r="BK166" s="260">
        <f>ROUND(I166*H166,2)</f>
        <v>0</v>
      </c>
      <c r="BL166" s="18" t="s">
        <v>172</v>
      </c>
      <c r="BM166" s="259" t="s">
        <v>1808</v>
      </c>
    </row>
    <row r="167" s="2" customFormat="1" ht="16.5" customHeight="1">
      <c r="A167" s="39"/>
      <c r="B167" s="40"/>
      <c r="C167" s="247" t="s">
        <v>404</v>
      </c>
      <c r="D167" s="247" t="s">
        <v>168</v>
      </c>
      <c r="E167" s="248" t="s">
        <v>453</v>
      </c>
      <c r="F167" s="249" t="s">
        <v>1809</v>
      </c>
      <c r="G167" s="250" t="s">
        <v>233</v>
      </c>
      <c r="H167" s="251">
        <v>10</v>
      </c>
      <c r="I167" s="252"/>
      <c r="J167" s="253">
        <f>ROUND(I167*H167,2)</f>
        <v>0</v>
      </c>
      <c r="K167" s="254"/>
      <c r="L167" s="45"/>
      <c r="M167" s="255" t="s">
        <v>1</v>
      </c>
      <c r="N167" s="256" t="s">
        <v>42</v>
      </c>
      <c r="O167" s="92"/>
      <c r="P167" s="257">
        <f>O167*H167</f>
        <v>0</v>
      </c>
      <c r="Q167" s="257">
        <v>0</v>
      </c>
      <c r="R167" s="257">
        <f>Q167*H167</f>
        <v>0</v>
      </c>
      <c r="S167" s="257">
        <v>0</v>
      </c>
      <c r="T167" s="25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59" t="s">
        <v>172</v>
      </c>
      <c r="AT167" s="259" t="s">
        <v>168</v>
      </c>
      <c r="AU167" s="259" t="s">
        <v>85</v>
      </c>
      <c r="AY167" s="18" t="s">
        <v>166</v>
      </c>
      <c r="BE167" s="260">
        <f>IF(N167="základní",J167,0)</f>
        <v>0</v>
      </c>
      <c r="BF167" s="260">
        <f>IF(N167="snížená",J167,0)</f>
        <v>0</v>
      </c>
      <c r="BG167" s="260">
        <f>IF(N167="zákl. přenesená",J167,0)</f>
        <v>0</v>
      </c>
      <c r="BH167" s="260">
        <f>IF(N167="sníž. přenesená",J167,0)</f>
        <v>0</v>
      </c>
      <c r="BI167" s="260">
        <f>IF(N167="nulová",J167,0)</f>
        <v>0</v>
      </c>
      <c r="BJ167" s="18" t="s">
        <v>81</v>
      </c>
      <c r="BK167" s="260">
        <f>ROUND(I167*H167,2)</f>
        <v>0</v>
      </c>
      <c r="BL167" s="18" t="s">
        <v>172</v>
      </c>
      <c r="BM167" s="259" t="s">
        <v>1810</v>
      </c>
    </row>
    <row r="168" s="2" customFormat="1" ht="16.5" customHeight="1">
      <c r="A168" s="39"/>
      <c r="B168" s="40"/>
      <c r="C168" s="247" t="s">
        <v>409</v>
      </c>
      <c r="D168" s="247" t="s">
        <v>168</v>
      </c>
      <c r="E168" s="248" t="s">
        <v>457</v>
      </c>
      <c r="F168" s="249" t="s">
        <v>1811</v>
      </c>
      <c r="G168" s="250" t="s">
        <v>1258</v>
      </c>
      <c r="H168" s="251">
        <v>22</v>
      </c>
      <c r="I168" s="252"/>
      <c r="J168" s="253">
        <f>ROUND(I168*H168,2)</f>
        <v>0</v>
      </c>
      <c r="K168" s="254"/>
      <c r="L168" s="45"/>
      <c r="M168" s="255" t="s">
        <v>1</v>
      </c>
      <c r="N168" s="256" t="s">
        <v>42</v>
      </c>
      <c r="O168" s="92"/>
      <c r="P168" s="257">
        <f>O168*H168</f>
        <v>0</v>
      </c>
      <c r="Q168" s="257">
        <v>0</v>
      </c>
      <c r="R168" s="257">
        <f>Q168*H168</f>
        <v>0</v>
      </c>
      <c r="S168" s="257">
        <v>0</v>
      </c>
      <c r="T168" s="25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59" t="s">
        <v>172</v>
      </c>
      <c r="AT168" s="259" t="s">
        <v>168</v>
      </c>
      <c r="AU168" s="259" t="s">
        <v>85</v>
      </c>
      <c r="AY168" s="18" t="s">
        <v>166</v>
      </c>
      <c r="BE168" s="260">
        <f>IF(N168="základní",J168,0)</f>
        <v>0</v>
      </c>
      <c r="BF168" s="260">
        <f>IF(N168="snížená",J168,0)</f>
        <v>0</v>
      </c>
      <c r="BG168" s="260">
        <f>IF(N168="zákl. přenesená",J168,0)</f>
        <v>0</v>
      </c>
      <c r="BH168" s="260">
        <f>IF(N168="sníž. přenesená",J168,0)</f>
        <v>0</v>
      </c>
      <c r="BI168" s="260">
        <f>IF(N168="nulová",J168,0)</f>
        <v>0</v>
      </c>
      <c r="BJ168" s="18" t="s">
        <v>81</v>
      </c>
      <c r="BK168" s="260">
        <f>ROUND(I168*H168,2)</f>
        <v>0</v>
      </c>
      <c r="BL168" s="18" t="s">
        <v>172</v>
      </c>
      <c r="BM168" s="259" t="s">
        <v>1812</v>
      </c>
    </row>
    <row r="169" s="2" customFormat="1" ht="16.5" customHeight="1">
      <c r="A169" s="39"/>
      <c r="B169" s="40"/>
      <c r="C169" s="247" t="s">
        <v>413</v>
      </c>
      <c r="D169" s="247" t="s">
        <v>168</v>
      </c>
      <c r="E169" s="248" t="s">
        <v>461</v>
      </c>
      <c r="F169" s="249" t="s">
        <v>1659</v>
      </c>
      <c r="G169" s="250" t="s">
        <v>233</v>
      </c>
      <c r="H169" s="251">
        <v>86</v>
      </c>
      <c r="I169" s="252"/>
      <c r="J169" s="253">
        <f>ROUND(I169*H169,2)</f>
        <v>0</v>
      </c>
      <c r="K169" s="254"/>
      <c r="L169" s="45"/>
      <c r="M169" s="255" t="s">
        <v>1</v>
      </c>
      <c r="N169" s="256" t="s">
        <v>42</v>
      </c>
      <c r="O169" s="92"/>
      <c r="P169" s="257">
        <f>O169*H169</f>
        <v>0</v>
      </c>
      <c r="Q169" s="257">
        <v>0</v>
      </c>
      <c r="R169" s="257">
        <f>Q169*H169</f>
        <v>0</v>
      </c>
      <c r="S169" s="257">
        <v>0</v>
      </c>
      <c r="T169" s="25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59" t="s">
        <v>172</v>
      </c>
      <c r="AT169" s="259" t="s">
        <v>168</v>
      </c>
      <c r="AU169" s="259" t="s">
        <v>85</v>
      </c>
      <c r="AY169" s="18" t="s">
        <v>166</v>
      </c>
      <c r="BE169" s="260">
        <f>IF(N169="základní",J169,0)</f>
        <v>0</v>
      </c>
      <c r="BF169" s="260">
        <f>IF(N169="snížená",J169,0)</f>
        <v>0</v>
      </c>
      <c r="BG169" s="260">
        <f>IF(N169="zákl. přenesená",J169,0)</f>
        <v>0</v>
      </c>
      <c r="BH169" s="260">
        <f>IF(N169="sníž. přenesená",J169,0)</f>
        <v>0</v>
      </c>
      <c r="BI169" s="260">
        <f>IF(N169="nulová",J169,0)</f>
        <v>0</v>
      </c>
      <c r="BJ169" s="18" t="s">
        <v>81</v>
      </c>
      <c r="BK169" s="260">
        <f>ROUND(I169*H169,2)</f>
        <v>0</v>
      </c>
      <c r="BL169" s="18" t="s">
        <v>172</v>
      </c>
      <c r="BM169" s="259" t="s">
        <v>1813</v>
      </c>
    </row>
    <row r="170" s="2" customFormat="1" ht="16.5" customHeight="1">
      <c r="A170" s="39"/>
      <c r="B170" s="40"/>
      <c r="C170" s="247" t="s">
        <v>435</v>
      </c>
      <c r="D170" s="247" t="s">
        <v>168</v>
      </c>
      <c r="E170" s="248" t="s">
        <v>467</v>
      </c>
      <c r="F170" s="249" t="s">
        <v>1814</v>
      </c>
      <c r="G170" s="250" t="s">
        <v>233</v>
      </c>
      <c r="H170" s="251">
        <v>10</v>
      </c>
      <c r="I170" s="252"/>
      <c r="J170" s="253">
        <f>ROUND(I170*H170,2)</f>
        <v>0</v>
      </c>
      <c r="K170" s="254"/>
      <c r="L170" s="45"/>
      <c r="M170" s="255" t="s">
        <v>1</v>
      </c>
      <c r="N170" s="256" t="s">
        <v>42</v>
      </c>
      <c r="O170" s="92"/>
      <c r="P170" s="257">
        <f>O170*H170</f>
        <v>0</v>
      </c>
      <c r="Q170" s="257">
        <v>0</v>
      </c>
      <c r="R170" s="257">
        <f>Q170*H170</f>
        <v>0</v>
      </c>
      <c r="S170" s="257">
        <v>0</v>
      </c>
      <c r="T170" s="258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59" t="s">
        <v>172</v>
      </c>
      <c r="AT170" s="259" t="s">
        <v>168</v>
      </c>
      <c r="AU170" s="259" t="s">
        <v>85</v>
      </c>
      <c r="AY170" s="18" t="s">
        <v>166</v>
      </c>
      <c r="BE170" s="260">
        <f>IF(N170="základní",J170,0)</f>
        <v>0</v>
      </c>
      <c r="BF170" s="260">
        <f>IF(N170="snížená",J170,0)</f>
        <v>0</v>
      </c>
      <c r="BG170" s="260">
        <f>IF(N170="zákl. přenesená",J170,0)</f>
        <v>0</v>
      </c>
      <c r="BH170" s="260">
        <f>IF(N170="sníž. přenesená",J170,0)</f>
        <v>0</v>
      </c>
      <c r="BI170" s="260">
        <f>IF(N170="nulová",J170,0)</f>
        <v>0</v>
      </c>
      <c r="BJ170" s="18" t="s">
        <v>81</v>
      </c>
      <c r="BK170" s="260">
        <f>ROUND(I170*H170,2)</f>
        <v>0</v>
      </c>
      <c r="BL170" s="18" t="s">
        <v>172</v>
      </c>
      <c r="BM170" s="259" t="s">
        <v>1815</v>
      </c>
    </row>
    <row r="171" s="2" customFormat="1" ht="16.5" customHeight="1">
      <c r="A171" s="39"/>
      <c r="B171" s="40"/>
      <c r="C171" s="247" t="s">
        <v>439</v>
      </c>
      <c r="D171" s="247" t="s">
        <v>168</v>
      </c>
      <c r="E171" s="248" t="s">
        <v>469</v>
      </c>
      <c r="F171" s="249" t="s">
        <v>1816</v>
      </c>
      <c r="G171" s="250" t="s">
        <v>233</v>
      </c>
      <c r="H171" s="251">
        <v>15</v>
      </c>
      <c r="I171" s="252"/>
      <c r="J171" s="253">
        <f>ROUND(I171*H171,2)</f>
        <v>0</v>
      </c>
      <c r="K171" s="254"/>
      <c r="L171" s="45"/>
      <c r="M171" s="255" t="s">
        <v>1</v>
      </c>
      <c r="N171" s="256" t="s">
        <v>42</v>
      </c>
      <c r="O171" s="92"/>
      <c r="P171" s="257">
        <f>O171*H171</f>
        <v>0</v>
      </c>
      <c r="Q171" s="257">
        <v>0</v>
      </c>
      <c r="R171" s="257">
        <f>Q171*H171</f>
        <v>0</v>
      </c>
      <c r="S171" s="257">
        <v>0</v>
      </c>
      <c r="T171" s="25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59" t="s">
        <v>172</v>
      </c>
      <c r="AT171" s="259" t="s">
        <v>168</v>
      </c>
      <c r="AU171" s="259" t="s">
        <v>85</v>
      </c>
      <c r="AY171" s="18" t="s">
        <v>166</v>
      </c>
      <c r="BE171" s="260">
        <f>IF(N171="základní",J171,0)</f>
        <v>0</v>
      </c>
      <c r="BF171" s="260">
        <f>IF(N171="snížená",J171,0)</f>
        <v>0</v>
      </c>
      <c r="BG171" s="260">
        <f>IF(N171="zákl. přenesená",J171,0)</f>
        <v>0</v>
      </c>
      <c r="BH171" s="260">
        <f>IF(N171="sníž. přenesená",J171,0)</f>
        <v>0</v>
      </c>
      <c r="BI171" s="260">
        <f>IF(N171="nulová",J171,0)</f>
        <v>0</v>
      </c>
      <c r="BJ171" s="18" t="s">
        <v>81</v>
      </c>
      <c r="BK171" s="260">
        <f>ROUND(I171*H171,2)</f>
        <v>0</v>
      </c>
      <c r="BL171" s="18" t="s">
        <v>172</v>
      </c>
      <c r="BM171" s="259" t="s">
        <v>1817</v>
      </c>
    </row>
    <row r="172" s="2" customFormat="1" ht="16.5" customHeight="1">
      <c r="A172" s="39"/>
      <c r="B172" s="40"/>
      <c r="C172" s="247" t="s">
        <v>446</v>
      </c>
      <c r="D172" s="247" t="s">
        <v>168</v>
      </c>
      <c r="E172" s="248" t="s">
        <v>477</v>
      </c>
      <c r="F172" s="249" t="s">
        <v>1818</v>
      </c>
      <c r="G172" s="250" t="s">
        <v>233</v>
      </c>
      <c r="H172" s="251">
        <v>22</v>
      </c>
      <c r="I172" s="252"/>
      <c r="J172" s="253">
        <f>ROUND(I172*H172,2)</f>
        <v>0</v>
      </c>
      <c r="K172" s="254"/>
      <c r="L172" s="45"/>
      <c r="M172" s="255" t="s">
        <v>1</v>
      </c>
      <c r="N172" s="256" t="s">
        <v>42</v>
      </c>
      <c r="O172" s="92"/>
      <c r="P172" s="257">
        <f>O172*H172</f>
        <v>0</v>
      </c>
      <c r="Q172" s="257">
        <v>0</v>
      </c>
      <c r="R172" s="257">
        <f>Q172*H172</f>
        <v>0</v>
      </c>
      <c r="S172" s="257">
        <v>0</v>
      </c>
      <c r="T172" s="25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59" t="s">
        <v>172</v>
      </c>
      <c r="AT172" s="259" t="s">
        <v>168</v>
      </c>
      <c r="AU172" s="259" t="s">
        <v>85</v>
      </c>
      <c r="AY172" s="18" t="s">
        <v>166</v>
      </c>
      <c r="BE172" s="260">
        <f>IF(N172="základní",J172,0)</f>
        <v>0</v>
      </c>
      <c r="BF172" s="260">
        <f>IF(N172="snížená",J172,0)</f>
        <v>0</v>
      </c>
      <c r="BG172" s="260">
        <f>IF(N172="zákl. přenesená",J172,0)</f>
        <v>0</v>
      </c>
      <c r="BH172" s="260">
        <f>IF(N172="sníž. přenesená",J172,0)</f>
        <v>0</v>
      </c>
      <c r="BI172" s="260">
        <f>IF(N172="nulová",J172,0)</f>
        <v>0</v>
      </c>
      <c r="BJ172" s="18" t="s">
        <v>81</v>
      </c>
      <c r="BK172" s="260">
        <f>ROUND(I172*H172,2)</f>
        <v>0</v>
      </c>
      <c r="BL172" s="18" t="s">
        <v>172</v>
      </c>
      <c r="BM172" s="259" t="s">
        <v>1819</v>
      </c>
    </row>
    <row r="173" s="2" customFormat="1" ht="16.5" customHeight="1">
      <c r="A173" s="39"/>
      <c r="B173" s="40"/>
      <c r="C173" s="247" t="s">
        <v>453</v>
      </c>
      <c r="D173" s="247" t="s">
        <v>168</v>
      </c>
      <c r="E173" s="248" t="s">
        <v>487</v>
      </c>
      <c r="F173" s="249" t="s">
        <v>1665</v>
      </c>
      <c r="G173" s="250" t="s">
        <v>233</v>
      </c>
      <c r="H173" s="251">
        <v>32</v>
      </c>
      <c r="I173" s="252"/>
      <c r="J173" s="253">
        <f>ROUND(I173*H173,2)</f>
        <v>0</v>
      </c>
      <c r="K173" s="254"/>
      <c r="L173" s="45"/>
      <c r="M173" s="255" t="s">
        <v>1</v>
      </c>
      <c r="N173" s="256" t="s">
        <v>42</v>
      </c>
      <c r="O173" s="92"/>
      <c r="P173" s="257">
        <f>O173*H173</f>
        <v>0</v>
      </c>
      <c r="Q173" s="257">
        <v>0</v>
      </c>
      <c r="R173" s="257">
        <f>Q173*H173</f>
        <v>0</v>
      </c>
      <c r="S173" s="257">
        <v>0</v>
      </c>
      <c r="T173" s="258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59" t="s">
        <v>172</v>
      </c>
      <c r="AT173" s="259" t="s">
        <v>168</v>
      </c>
      <c r="AU173" s="259" t="s">
        <v>85</v>
      </c>
      <c r="AY173" s="18" t="s">
        <v>166</v>
      </c>
      <c r="BE173" s="260">
        <f>IF(N173="základní",J173,0)</f>
        <v>0</v>
      </c>
      <c r="BF173" s="260">
        <f>IF(N173="snížená",J173,0)</f>
        <v>0</v>
      </c>
      <c r="BG173" s="260">
        <f>IF(N173="zákl. přenesená",J173,0)</f>
        <v>0</v>
      </c>
      <c r="BH173" s="260">
        <f>IF(N173="sníž. přenesená",J173,0)</f>
        <v>0</v>
      </c>
      <c r="BI173" s="260">
        <f>IF(N173="nulová",J173,0)</f>
        <v>0</v>
      </c>
      <c r="BJ173" s="18" t="s">
        <v>81</v>
      </c>
      <c r="BK173" s="260">
        <f>ROUND(I173*H173,2)</f>
        <v>0</v>
      </c>
      <c r="BL173" s="18" t="s">
        <v>172</v>
      </c>
      <c r="BM173" s="259" t="s">
        <v>1820</v>
      </c>
    </row>
    <row r="174" s="2" customFormat="1" ht="16.5" customHeight="1">
      <c r="A174" s="39"/>
      <c r="B174" s="40"/>
      <c r="C174" s="247" t="s">
        <v>457</v>
      </c>
      <c r="D174" s="247" t="s">
        <v>168</v>
      </c>
      <c r="E174" s="248" t="s">
        <v>491</v>
      </c>
      <c r="F174" s="249" t="s">
        <v>1821</v>
      </c>
      <c r="G174" s="250" t="s">
        <v>721</v>
      </c>
      <c r="H174" s="251">
        <v>26</v>
      </c>
      <c r="I174" s="252"/>
      <c r="J174" s="253">
        <f>ROUND(I174*H174,2)</f>
        <v>0</v>
      </c>
      <c r="K174" s="254"/>
      <c r="L174" s="45"/>
      <c r="M174" s="255" t="s">
        <v>1</v>
      </c>
      <c r="N174" s="256" t="s">
        <v>42</v>
      </c>
      <c r="O174" s="92"/>
      <c r="P174" s="257">
        <f>O174*H174</f>
        <v>0</v>
      </c>
      <c r="Q174" s="257">
        <v>0</v>
      </c>
      <c r="R174" s="257">
        <f>Q174*H174</f>
        <v>0</v>
      </c>
      <c r="S174" s="257">
        <v>0</v>
      </c>
      <c r="T174" s="25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59" t="s">
        <v>172</v>
      </c>
      <c r="AT174" s="259" t="s">
        <v>168</v>
      </c>
      <c r="AU174" s="259" t="s">
        <v>85</v>
      </c>
      <c r="AY174" s="18" t="s">
        <v>166</v>
      </c>
      <c r="BE174" s="260">
        <f>IF(N174="základní",J174,0)</f>
        <v>0</v>
      </c>
      <c r="BF174" s="260">
        <f>IF(N174="snížená",J174,0)</f>
        <v>0</v>
      </c>
      <c r="BG174" s="260">
        <f>IF(N174="zákl. přenesená",J174,0)</f>
        <v>0</v>
      </c>
      <c r="BH174" s="260">
        <f>IF(N174="sníž. přenesená",J174,0)</f>
        <v>0</v>
      </c>
      <c r="BI174" s="260">
        <f>IF(N174="nulová",J174,0)</f>
        <v>0</v>
      </c>
      <c r="BJ174" s="18" t="s">
        <v>81</v>
      </c>
      <c r="BK174" s="260">
        <f>ROUND(I174*H174,2)</f>
        <v>0</v>
      </c>
      <c r="BL174" s="18" t="s">
        <v>172</v>
      </c>
      <c r="BM174" s="259" t="s">
        <v>1822</v>
      </c>
    </row>
    <row r="175" s="2" customFormat="1" ht="16.5" customHeight="1">
      <c r="A175" s="39"/>
      <c r="B175" s="40"/>
      <c r="C175" s="247" t="s">
        <v>461</v>
      </c>
      <c r="D175" s="247" t="s">
        <v>168</v>
      </c>
      <c r="E175" s="248" t="s">
        <v>495</v>
      </c>
      <c r="F175" s="249" t="s">
        <v>1618</v>
      </c>
      <c r="G175" s="250" t="s">
        <v>233</v>
      </c>
      <c r="H175" s="251">
        <v>52</v>
      </c>
      <c r="I175" s="252"/>
      <c r="J175" s="253">
        <f>ROUND(I175*H175,2)</f>
        <v>0</v>
      </c>
      <c r="K175" s="254"/>
      <c r="L175" s="45"/>
      <c r="M175" s="255" t="s">
        <v>1</v>
      </c>
      <c r="N175" s="256" t="s">
        <v>42</v>
      </c>
      <c r="O175" s="92"/>
      <c r="P175" s="257">
        <f>O175*H175</f>
        <v>0</v>
      </c>
      <c r="Q175" s="257">
        <v>0</v>
      </c>
      <c r="R175" s="257">
        <f>Q175*H175</f>
        <v>0</v>
      </c>
      <c r="S175" s="257">
        <v>0</v>
      </c>
      <c r="T175" s="25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59" t="s">
        <v>172</v>
      </c>
      <c r="AT175" s="259" t="s">
        <v>168</v>
      </c>
      <c r="AU175" s="259" t="s">
        <v>85</v>
      </c>
      <c r="AY175" s="18" t="s">
        <v>166</v>
      </c>
      <c r="BE175" s="260">
        <f>IF(N175="základní",J175,0)</f>
        <v>0</v>
      </c>
      <c r="BF175" s="260">
        <f>IF(N175="snížená",J175,0)</f>
        <v>0</v>
      </c>
      <c r="BG175" s="260">
        <f>IF(N175="zákl. přenesená",J175,0)</f>
        <v>0</v>
      </c>
      <c r="BH175" s="260">
        <f>IF(N175="sníž. přenesená",J175,0)</f>
        <v>0</v>
      </c>
      <c r="BI175" s="260">
        <f>IF(N175="nulová",J175,0)</f>
        <v>0</v>
      </c>
      <c r="BJ175" s="18" t="s">
        <v>81</v>
      </c>
      <c r="BK175" s="260">
        <f>ROUND(I175*H175,2)</f>
        <v>0</v>
      </c>
      <c r="BL175" s="18" t="s">
        <v>172</v>
      </c>
      <c r="BM175" s="259" t="s">
        <v>1823</v>
      </c>
    </row>
    <row r="176" s="2" customFormat="1" ht="16.5" customHeight="1">
      <c r="A176" s="39"/>
      <c r="B176" s="40"/>
      <c r="C176" s="247" t="s">
        <v>467</v>
      </c>
      <c r="D176" s="247" t="s">
        <v>168</v>
      </c>
      <c r="E176" s="248" t="s">
        <v>499</v>
      </c>
      <c r="F176" s="249" t="s">
        <v>1824</v>
      </c>
      <c r="G176" s="250" t="s">
        <v>233</v>
      </c>
      <c r="H176" s="251">
        <v>122</v>
      </c>
      <c r="I176" s="252"/>
      <c r="J176" s="253">
        <f>ROUND(I176*H176,2)</f>
        <v>0</v>
      </c>
      <c r="K176" s="254"/>
      <c r="L176" s="45"/>
      <c r="M176" s="255" t="s">
        <v>1</v>
      </c>
      <c r="N176" s="256" t="s">
        <v>42</v>
      </c>
      <c r="O176" s="92"/>
      <c r="P176" s="257">
        <f>O176*H176</f>
        <v>0</v>
      </c>
      <c r="Q176" s="257">
        <v>0</v>
      </c>
      <c r="R176" s="257">
        <f>Q176*H176</f>
        <v>0</v>
      </c>
      <c r="S176" s="257">
        <v>0</v>
      </c>
      <c r="T176" s="258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59" t="s">
        <v>172</v>
      </c>
      <c r="AT176" s="259" t="s">
        <v>168</v>
      </c>
      <c r="AU176" s="259" t="s">
        <v>85</v>
      </c>
      <c r="AY176" s="18" t="s">
        <v>166</v>
      </c>
      <c r="BE176" s="260">
        <f>IF(N176="základní",J176,0)</f>
        <v>0</v>
      </c>
      <c r="BF176" s="260">
        <f>IF(N176="snížená",J176,0)</f>
        <v>0</v>
      </c>
      <c r="BG176" s="260">
        <f>IF(N176="zákl. přenesená",J176,0)</f>
        <v>0</v>
      </c>
      <c r="BH176" s="260">
        <f>IF(N176="sníž. přenesená",J176,0)</f>
        <v>0</v>
      </c>
      <c r="BI176" s="260">
        <f>IF(N176="nulová",J176,0)</f>
        <v>0</v>
      </c>
      <c r="BJ176" s="18" t="s">
        <v>81</v>
      </c>
      <c r="BK176" s="260">
        <f>ROUND(I176*H176,2)</f>
        <v>0</v>
      </c>
      <c r="BL176" s="18" t="s">
        <v>172</v>
      </c>
      <c r="BM176" s="259" t="s">
        <v>1825</v>
      </c>
    </row>
    <row r="177" s="2" customFormat="1" ht="16.5" customHeight="1">
      <c r="A177" s="39"/>
      <c r="B177" s="40"/>
      <c r="C177" s="247" t="s">
        <v>469</v>
      </c>
      <c r="D177" s="247" t="s">
        <v>168</v>
      </c>
      <c r="E177" s="248" t="s">
        <v>504</v>
      </c>
      <c r="F177" s="249" t="s">
        <v>1826</v>
      </c>
      <c r="G177" s="250" t="s">
        <v>233</v>
      </c>
      <c r="H177" s="251">
        <v>46</v>
      </c>
      <c r="I177" s="252"/>
      <c r="J177" s="253">
        <f>ROUND(I177*H177,2)</f>
        <v>0</v>
      </c>
      <c r="K177" s="254"/>
      <c r="L177" s="45"/>
      <c r="M177" s="255" t="s">
        <v>1</v>
      </c>
      <c r="N177" s="256" t="s">
        <v>42</v>
      </c>
      <c r="O177" s="92"/>
      <c r="P177" s="257">
        <f>O177*H177</f>
        <v>0</v>
      </c>
      <c r="Q177" s="257">
        <v>0</v>
      </c>
      <c r="R177" s="257">
        <f>Q177*H177</f>
        <v>0</v>
      </c>
      <c r="S177" s="257">
        <v>0</v>
      </c>
      <c r="T177" s="258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59" t="s">
        <v>172</v>
      </c>
      <c r="AT177" s="259" t="s">
        <v>168</v>
      </c>
      <c r="AU177" s="259" t="s">
        <v>85</v>
      </c>
      <c r="AY177" s="18" t="s">
        <v>166</v>
      </c>
      <c r="BE177" s="260">
        <f>IF(N177="základní",J177,0)</f>
        <v>0</v>
      </c>
      <c r="BF177" s="260">
        <f>IF(N177="snížená",J177,0)</f>
        <v>0</v>
      </c>
      <c r="BG177" s="260">
        <f>IF(N177="zákl. přenesená",J177,0)</f>
        <v>0</v>
      </c>
      <c r="BH177" s="260">
        <f>IF(N177="sníž. přenesená",J177,0)</f>
        <v>0</v>
      </c>
      <c r="BI177" s="260">
        <f>IF(N177="nulová",J177,0)</f>
        <v>0</v>
      </c>
      <c r="BJ177" s="18" t="s">
        <v>81</v>
      </c>
      <c r="BK177" s="260">
        <f>ROUND(I177*H177,2)</f>
        <v>0</v>
      </c>
      <c r="BL177" s="18" t="s">
        <v>172</v>
      </c>
      <c r="BM177" s="259" t="s">
        <v>1827</v>
      </c>
    </row>
    <row r="178" s="2" customFormat="1" ht="16.5" customHeight="1">
      <c r="A178" s="39"/>
      <c r="B178" s="40"/>
      <c r="C178" s="247" t="s">
        <v>477</v>
      </c>
      <c r="D178" s="247" t="s">
        <v>168</v>
      </c>
      <c r="E178" s="248" t="s">
        <v>515</v>
      </c>
      <c r="F178" s="249" t="s">
        <v>1621</v>
      </c>
      <c r="G178" s="250" t="s">
        <v>233</v>
      </c>
      <c r="H178" s="251">
        <v>282.60000000000002</v>
      </c>
      <c r="I178" s="252"/>
      <c r="J178" s="253">
        <f>ROUND(I178*H178,2)</f>
        <v>0</v>
      </c>
      <c r="K178" s="254"/>
      <c r="L178" s="45"/>
      <c r="M178" s="255" t="s">
        <v>1</v>
      </c>
      <c r="N178" s="256" t="s">
        <v>42</v>
      </c>
      <c r="O178" s="92"/>
      <c r="P178" s="257">
        <f>O178*H178</f>
        <v>0</v>
      </c>
      <c r="Q178" s="257">
        <v>0</v>
      </c>
      <c r="R178" s="257">
        <f>Q178*H178</f>
        <v>0</v>
      </c>
      <c r="S178" s="257">
        <v>0</v>
      </c>
      <c r="T178" s="258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59" t="s">
        <v>172</v>
      </c>
      <c r="AT178" s="259" t="s">
        <v>168</v>
      </c>
      <c r="AU178" s="259" t="s">
        <v>85</v>
      </c>
      <c r="AY178" s="18" t="s">
        <v>166</v>
      </c>
      <c r="BE178" s="260">
        <f>IF(N178="základní",J178,0)</f>
        <v>0</v>
      </c>
      <c r="BF178" s="260">
        <f>IF(N178="snížená",J178,0)</f>
        <v>0</v>
      </c>
      <c r="BG178" s="260">
        <f>IF(N178="zákl. přenesená",J178,0)</f>
        <v>0</v>
      </c>
      <c r="BH178" s="260">
        <f>IF(N178="sníž. přenesená",J178,0)</f>
        <v>0</v>
      </c>
      <c r="BI178" s="260">
        <f>IF(N178="nulová",J178,0)</f>
        <v>0</v>
      </c>
      <c r="BJ178" s="18" t="s">
        <v>81</v>
      </c>
      <c r="BK178" s="260">
        <f>ROUND(I178*H178,2)</f>
        <v>0</v>
      </c>
      <c r="BL178" s="18" t="s">
        <v>172</v>
      </c>
      <c r="BM178" s="259" t="s">
        <v>1828</v>
      </c>
    </row>
    <row r="179" s="14" customFormat="1">
      <c r="A179" s="14"/>
      <c r="B179" s="272"/>
      <c r="C179" s="273"/>
      <c r="D179" s="263" t="s">
        <v>174</v>
      </c>
      <c r="E179" s="273"/>
      <c r="F179" s="275" t="s">
        <v>1829</v>
      </c>
      <c r="G179" s="273"/>
      <c r="H179" s="276">
        <v>282.60000000000002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82" t="s">
        <v>174</v>
      </c>
      <c r="AU179" s="282" t="s">
        <v>85</v>
      </c>
      <c r="AV179" s="14" t="s">
        <v>85</v>
      </c>
      <c r="AW179" s="14" t="s">
        <v>4</v>
      </c>
      <c r="AX179" s="14" t="s">
        <v>81</v>
      </c>
      <c r="AY179" s="282" t="s">
        <v>166</v>
      </c>
    </row>
    <row r="180" s="2" customFormat="1" ht="16.5" customHeight="1">
      <c r="A180" s="39"/>
      <c r="B180" s="40"/>
      <c r="C180" s="247" t="s">
        <v>487</v>
      </c>
      <c r="D180" s="247" t="s">
        <v>168</v>
      </c>
      <c r="E180" s="248" t="s">
        <v>373</v>
      </c>
      <c r="F180" s="249" t="s">
        <v>1830</v>
      </c>
      <c r="G180" s="250" t="s">
        <v>233</v>
      </c>
      <c r="H180" s="251">
        <v>421.19999999999999</v>
      </c>
      <c r="I180" s="252"/>
      <c r="J180" s="253">
        <f>ROUND(I180*H180,2)</f>
        <v>0</v>
      </c>
      <c r="K180" s="254"/>
      <c r="L180" s="45"/>
      <c r="M180" s="255" t="s">
        <v>1</v>
      </c>
      <c r="N180" s="256" t="s">
        <v>42</v>
      </c>
      <c r="O180" s="92"/>
      <c r="P180" s="257">
        <f>O180*H180</f>
        <v>0</v>
      </c>
      <c r="Q180" s="257">
        <v>0</v>
      </c>
      <c r="R180" s="257">
        <f>Q180*H180</f>
        <v>0</v>
      </c>
      <c r="S180" s="257">
        <v>0</v>
      </c>
      <c r="T180" s="258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59" t="s">
        <v>172</v>
      </c>
      <c r="AT180" s="259" t="s">
        <v>168</v>
      </c>
      <c r="AU180" s="259" t="s">
        <v>85</v>
      </c>
      <c r="AY180" s="18" t="s">
        <v>166</v>
      </c>
      <c r="BE180" s="260">
        <f>IF(N180="základní",J180,0)</f>
        <v>0</v>
      </c>
      <c r="BF180" s="260">
        <f>IF(N180="snížená",J180,0)</f>
        <v>0</v>
      </c>
      <c r="BG180" s="260">
        <f>IF(N180="zákl. přenesená",J180,0)</f>
        <v>0</v>
      </c>
      <c r="BH180" s="260">
        <f>IF(N180="sníž. přenesená",J180,0)</f>
        <v>0</v>
      </c>
      <c r="BI180" s="260">
        <f>IF(N180="nulová",J180,0)</f>
        <v>0</v>
      </c>
      <c r="BJ180" s="18" t="s">
        <v>81</v>
      </c>
      <c r="BK180" s="260">
        <f>ROUND(I180*H180,2)</f>
        <v>0</v>
      </c>
      <c r="BL180" s="18" t="s">
        <v>172</v>
      </c>
      <c r="BM180" s="259" t="s">
        <v>1831</v>
      </c>
    </row>
    <row r="181" s="14" customFormat="1">
      <c r="A181" s="14"/>
      <c r="B181" s="272"/>
      <c r="C181" s="273"/>
      <c r="D181" s="263" t="s">
        <v>174</v>
      </c>
      <c r="E181" s="273"/>
      <c r="F181" s="275" t="s">
        <v>1832</v>
      </c>
      <c r="G181" s="273"/>
      <c r="H181" s="276">
        <v>421.19999999999999</v>
      </c>
      <c r="I181" s="277"/>
      <c r="J181" s="273"/>
      <c r="K181" s="273"/>
      <c r="L181" s="278"/>
      <c r="M181" s="279"/>
      <c r="N181" s="280"/>
      <c r="O181" s="280"/>
      <c r="P181" s="280"/>
      <c r="Q181" s="280"/>
      <c r="R181" s="280"/>
      <c r="S181" s="280"/>
      <c r="T181" s="281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82" t="s">
        <v>174</v>
      </c>
      <c r="AU181" s="282" t="s">
        <v>85</v>
      </c>
      <c r="AV181" s="14" t="s">
        <v>85</v>
      </c>
      <c r="AW181" s="14" t="s">
        <v>4</v>
      </c>
      <c r="AX181" s="14" t="s">
        <v>81</v>
      </c>
      <c r="AY181" s="282" t="s">
        <v>166</v>
      </c>
    </row>
    <row r="182" s="2" customFormat="1" ht="16.5" customHeight="1">
      <c r="A182" s="39"/>
      <c r="B182" s="40"/>
      <c r="C182" s="247" t="s">
        <v>491</v>
      </c>
      <c r="D182" s="247" t="s">
        <v>168</v>
      </c>
      <c r="E182" s="248" t="s">
        <v>533</v>
      </c>
      <c r="F182" s="249" t="s">
        <v>1833</v>
      </c>
      <c r="G182" s="250" t="s">
        <v>233</v>
      </c>
      <c r="H182" s="251">
        <v>26</v>
      </c>
      <c r="I182" s="252"/>
      <c r="J182" s="253">
        <f>ROUND(I182*H182,2)</f>
        <v>0</v>
      </c>
      <c r="K182" s="254"/>
      <c r="L182" s="45"/>
      <c r="M182" s="255" t="s">
        <v>1</v>
      </c>
      <c r="N182" s="256" t="s">
        <v>42</v>
      </c>
      <c r="O182" s="92"/>
      <c r="P182" s="257">
        <f>O182*H182</f>
        <v>0</v>
      </c>
      <c r="Q182" s="257">
        <v>0</v>
      </c>
      <c r="R182" s="257">
        <f>Q182*H182</f>
        <v>0</v>
      </c>
      <c r="S182" s="257">
        <v>0</v>
      </c>
      <c r="T182" s="25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59" t="s">
        <v>172</v>
      </c>
      <c r="AT182" s="259" t="s">
        <v>168</v>
      </c>
      <c r="AU182" s="259" t="s">
        <v>85</v>
      </c>
      <c r="AY182" s="18" t="s">
        <v>166</v>
      </c>
      <c r="BE182" s="260">
        <f>IF(N182="základní",J182,0)</f>
        <v>0</v>
      </c>
      <c r="BF182" s="260">
        <f>IF(N182="snížená",J182,0)</f>
        <v>0</v>
      </c>
      <c r="BG182" s="260">
        <f>IF(N182="zákl. přenesená",J182,0)</f>
        <v>0</v>
      </c>
      <c r="BH182" s="260">
        <f>IF(N182="sníž. přenesená",J182,0)</f>
        <v>0</v>
      </c>
      <c r="BI182" s="260">
        <f>IF(N182="nulová",J182,0)</f>
        <v>0</v>
      </c>
      <c r="BJ182" s="18" t="s">
        <v>81</v>
      </c>
      <c r="BK182" s="260">
        <f>ROUND(I182*H182,2)</f>
        <v>0</v>
      </c>
      <c r="BL182" s="18" t="s">
        <v>172</v>
      </c>
      <c r="BM182" s="259" t="s">
        <v>1834</v>
      </c>
    </row>
    <row r="183" s="2" customFormat="1" ht="16.5" customHeight="1">
      <c r="A183" s="39"/>
      <c r="B183" s="40"/>
      <c r="C183" s="247" t="s">
        <v>495</v>
      </c>
      <c r="D183" s="247" t="s">
        <v>168</v>
      </c>
      <c r="E183" s="248" t="s">
        <v>539</v>
      </c>
      <c r="F183" s="249" t="s">
        <v>1835</v>
      </c>
      <c r="G183" s="250" t="s">
        <v>233</v>
      </c>
      <c r="H183" s="251">
        <v>55.799999999999997</v>
      </c>
      <c r="I183" s="252"/>
      <c r="J183" s="253">
        <f>ROUND(I183*H183,2)</f>
        <v>0</v>
      </c>
      <c r="K183" s="254"/>
      <c r="L183" s="45"/>
      <c r="M183" s="255" t="s">
        <v>1</v>
      </c>
      <c r="N183" s="256" t="s">
        <v>42</v>
      </c>
      <c r="O183" s="92"/>
      <c r="P183" s="257">
        <f>O183*H183</f>
        <v>0</v>
      </c>
      <c r="Q183" s="257">
        <v>0</v>
      </c>
      <c r="R183" s="257">
        <f>Q183*H183</f>
        <v>0</v>
      </c>
      <c r="S183" s="257">
        <v>0</v>
      </c>
      <c r="T183" s="25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59" t="s">
        <v>172</v>
      </c>
      <c r="AT183" s="259" t="s">
        <v>168</v>
      </c>
      <c r="AU183" s="259" t="s">
        <v>85</v>
      </c>
      <c r="AY183" s="18" t="s">
        <v>166</v>
      </c>
      <c r="BE183" s="260">
        <f>IF(N183="základní",J183,0)</f>
        <v>0</v>
      </c>
      <c r="BF183" s="260">
        <f>IF(N183="snížená",J183,0)</f>
        <v>0</v>
      </c>
      <c r="BG183" s="260">
        <f>IF(N183="zákl. přenesená",J183,0)</f>
        <v>0</v>
      </c>
      <c r="BH183" s="260">
        <f>IF(N183="sníž. přenesená",J183,0)</f>
        <v>0</v>
      </c>
      <c r="BI183" s="260">
        <f>IF(N183="nulová",J183,0)</f>
        <v>0</v>
      </c>
      <c r="BJ183" s="18" t="s">
        <v>81</v>
      </c>
      <c r="BK183" s="260">
        <f>ROUND(I183*H183,2)</f>
        <v>0</v>
      </c>
      <c r="BL183" s="18" t="s">
        <v>172</v>
      </c>
      <c r="BM183" s="259" t="s">
        <v>1836</v>
      </c>
    </row>
    <row r="184" s="14" customFormat="1">
      <c r="A184" s="14"/>
      <c r="B184" s="272"/>
      <c r="C184" s="273"/>
      <c r="D184" s="263" t="s">
        <v>174</v>
      </c>
      <c r="E184" s="273"/>
      <c r="F184" s="275" t="s">
        <v>1837</v>
      </c>
      <c r="G184" s="273"/>
      <c r="H184" s="276">
        <v>55.799999999999997</v>
      </c>
      <c r="I184" s="277"/>
      <c r="J184" s="273"/>
      <c r="K184" s="273"/>
      <c r="L184" s="278"/>
      <c r="M184" s="279"/>
      <c r="N184" s="280"/>
      <c r="O184" s="280"/>
      <c r="P184" s="280"/>
      <c r="Q184" s="280"/>
      <c r="R184" s="280"/>
      <c r="S184" s="280"/>
      <c r="T184" s="281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82" t="s">
        <v>174</v>
      </c>
      <c r="AU184" s="282" t="s">
        <v>85</v>
      </c>
      <c r="AV184" s="14" t="s">
        <v>85</v>
      </c>
      <c r="AW184" s="14" t="s">
        <v>4</v>
      </c>
      <c r="AX184" s="14" t="s">
        <v>81</v>
      </c>
      <c r="AY184" s="282" t="s">
        <v>166</v>
      </c>
    </row>
    <row r="185" s="2" customFormat="1" ht="16.5" customHeight="1">
      <c r="A185" s="39"/>
      <c r="B185" s="40"/>
      <c r="C185" s="247" t="s">
        <v>499</v>
      </c>
      <c r="D185" s="247" t="s">
        <v>168</v>
      </c>
      <c r="E185" s="248" t="s">
        <v>543</v>
      </c>
      <c r="F185" s="249" t="s">
        <v>1838</v>
      </c>
      <c r="G185" s="250" t="s">
        <v>233</v>
      </c>
      <c r="H185" s="251">
        <v>48</v>
      </c>
      <c r="I185" s="252"/>
      <c r="J185" s="253">
        <f>ROUND(I185*H185,2)</f>
        <v>0</v>
      </c>
      <c r="K185" s="254"/>
      <c r="L185" s="45"/>
      <c r="M185" s="255" t="s">
        <v>1</v>
      </c>
      <c r="N185" s="256" t="s">
        <v>42</v>
      </c>
      <c r="O185" s="92"/>
      <c r="P185" s="257">
        <f>O185*H185</f>
        <v>0</v>
      </c>
      <c r="Q185" s="257">
        <v>0</v>
      </c>
      <c r="R185" s="257">
        <f>Q185*H185</f>
        <v>0</v>
      </c>
      <c r="S185" s="257">
        <v>0</v>
      </c>
      <c r="T185" s="258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59" t="s">
        <v>172</v>
      </c>
      <c r="AT185" s="259" t="s">
        <v>168</v>
      </c>
      <c r="AU185" s="259" t="s">
        <v>85</v>
      </c>
      <c r="AY185" s="18" t="s">
        <v>166</v>
      </c>
      <c r="BE185" s="260">
        <f>IF(N185="základní",J185,0)</f>
        <v>0</v>
      </c>
      <c r="BF185" s="260">
        <f>IF(N185="snížená",J185,0)</f>
        <v>0</v>
      </c>
      <c r="BG185" s="260">
        <f>IF(N185="zákl. přenesená",J185,0)</f>
        <v>0</v>
      </c>
      <c r="BH185" s="260">
        <f>IF(N185="sníž. přenesená",J185,0)</f>
        <v>0</v>
      </c>
      <c r="BI185" s="260">
        <f>IF(N185="nulová",J185,0)</f>
        <v>0</v>
      </c>
      <c r="BJ185" s="18" t="s">
        <v>81</v>
      </c>
      <c r="BK185" s="260">
        <f>ROUND(I185*H185,2)</f>
        <v>0</v>
      </c>
      <c r="BL185" s="18" t="s">
        <v>172</v>
      </c>
      <c r="BM185" s="259" t="s">
        <v>1839</v>
      </c>
    </row>
    <row r="186" s="2" customFormat="1" ht="16.5" customHeight="1">
      <c r="A186" s="39"/>
      <c r="B186" s="40"/>
      <c r="C186" s="247" t="s">
        <v>504</v>
      </c>
      <c r="D186" s="247" t="s">
        <v>168</v>
      </c>
      <c r="E186" s="248" t="s">
        <v>551</v>
      </c>
      <c r="F186" s="249" t="s">
        <v>1840</v>
      </c>
      <c r="G186" s="250" t="s">
        <v>233</v>
      </c>
      <c r="H186" s="251">
        <v>46</v>
      </c>
      <c r="I186" s="252"/>
      <c r="J186" s="253">
        <f>ROUND(I186*H186,2)</f>
        <v>0</v>
      </c>
      <c r="K186" s="254"/>
      <c r="L186" s="45"/>
      <c r="M186" s="255" t="s">
        <v>1</v>
      </c>
      <c r="N186" s="256" t="s">
        <v>42</v>
      </c>
      <c r="O186" s="92"/>
      <c r="P186" s="257">
        <f>O186*H186</f>
        <v>0</v>
      </c>
      <c r="Q186" s="257">
        <v>0</v>
      </c>
      <c r="R186" s="257">
        <f>Q186*H186</f>
        <v>0</v>
      </c>
      <c r="S186" s="257">
        <v>0</v>
      </c>
      <c r="T186" s="258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59" t="s">
        <v>172</v>
      </c>
      <c r="AT186" s="259" t="s">
        <v>168</v>
      </c>
      <c r="AU186" s="259" t="s">
        <v>85</v>
      </c>
      <c r="AY186" s="18" t="s">
        <v>166</v>
      </c>
      <c r="BE186" s="260">
        <f>IF(N186="základní",J186,0)</f>
        <v>0</v>
      </c>
      <c r="BF186" s="260">
        <f>IF(N186="snížená",J186,0)</f>
        <v>0</v>
      </c>
      <c r="BG186" s="260">
        <f>IF(N186="zákl. přenesená",J186,0)</f>
        <v>0</v>
      </c>
      <c r="BH186" s="260">
        <f>IF(N186="sníž. přenesená",J186,0)</f>
        <v>0</v>
      </c>
      <c r="BI186" s="260">
        <f>IF(N186="nulová",J186,0)</f>
        <v>0</v>
      </c>
      <c r="BJ186" s="18" t="s">
        <v>81</v>
      </c>
      <c r="BK186" s="260">
        <f>ROUND(I186*H186,2)</f>
        <v>0</v>
      </c>
      <c r="BL186" s="18" t="s">
        <v>172</v>
      </c>
      <c r="BM186" s="259" t="s">
        <v>1841</v>
      </c>
    </row>
    <row r="187" s="2" customFormat="1" ht="16.5" customHeight="1">
      <c r="A187" s="39"/>
      <c r="B187" s="40"/>
      <c r="C187" s="247" t="s">
        <v>515</v>
      </c>
      <c r="D187" s="247" t="s">
        <v>168</v>
      </c>
      <c r="E187" s="248" t="s">
        <v>560</v>
      </c>
      <c r="F187" s="249" t="s">
        <v>1842</v>
      </c>
      <c r="G187" s="250" t="s">
        <v>233</v>
      </c>
      <c r="H187" s="251">
        <v>22</v>
      </c>
      <c r="I187" s="252"/>
      <c r="J187" s="253">
        <f>ROUND(I187*H187,2)</f>
        <v>0</v>
      </c>
      <c r="K187" s="254"/>
      <c r="L187" s="45"/>
      <c r="M187" s="255" t="s">
        <v>1</v>
      </c>
      <c r="N187" s="256" t="s">
        <v>42</v>
      </c>
      <c r="O187" s="92"/>
      <c r="P187" s="257">
        <f>O187*H187</f>
        <v>0</v>
      </c>
      <c r="Q187" s="257">
        <v>0</v>
      </c>
      <c r="R187" s="257">
        <f>Q187*H187</f>
        <v>0</v>
      </c>
      <c r="S187" s="257">
        <v>0</v>
      </c>
      <c r="T187" s="25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59" t="s">
        <v>172</v>
      </c>
      <c r="AT187" s="259" t="s">
        <v>168</v>
      </c>
      <c r="AU187" s="259" t="s">
        <v>85</v>
      </c>
      <c r="AY187" s="18" t="s">
        <v>166</v>
      </c>
      <c r="BE187" s="260">
        <f>IF(N187="základní",J187,0)</f>
        <v>0</v>
      </c>
      <c r="BF187" s="260">
        <f>IF(N187="snížená",J187,0)</f>
        <v>0</v>
      </c>
      <c r="BG187" s="260">
        <f>IF(N187="zákl. přenesená",J187,0)</f>
        <v>0</v>
      </c>
      <c r="BH187" s="260">
        <f>IF(N187="sníž. přenesená",J187,0)</f>
        <v>0</v>
      </c>
      <c r="BI187" s="260">
        <f>IF(N187="nulová",J187,0)</f>
        <v>0</v>
      </c>
      <c r="BJ187" s="18" t="s">
        <v>81</v>
      </c>
      <c r="BK187" s="260">
        <f>ROUND(I187*H187,2)</f>
        <v>0</v>
      </c>
      <c r="BL187" s="18" t="s">
        <v>172</v>
      </c>
      <c r="BM187" s="259" t="s">
        <v>1843</v>
      </c>
    </row>
    <row r="188" s="2" customFormat="1" ht="16.5" customHeight="1">
      <c r="A188" s="39"/>
      <c r="B188" s="40"/>
      <c r="C188" s="247" t="s">
        <v>373</v>
      </c>
      <c r="D188" s="247" t="s">
        <v>168</v>
      </c>
      <c r="E188" s="248" t="s">
        <v>566</v>
      </c>
      <c r="F188" s="249" t="s">
        <v>1844</v>
      </c>
      <c r="G188" s="250" t="s">
        <v>233</v>
      </c>
      <c r="H188" s="251">
        <v>21</v>
      </c>
      <c r="I188" s="252"/>
      <c r="J188" s="253">
        <f>ROUND(I188*H188,2)</f>
        <v>0</v>
      </c>
      <c r="K188" s="254"/>
      <c r="L188" s="45"/>
      <c r="M188" s="255" t="s">
        <v>1</v>
      </c>
      <c r="N188" s="256" t="s">
        <v>42</v>
      </c>
      <c r="O188" s="92"/>
      <c r="P188" s="257">
        <f>O188*H188</f>
        <v>0</v>
      </c>
      <c r="Q188" s="257">
        <v>0</v>
      </c>
      <c r="R188" s="257">
        <f>Q188*H188</f>
        <v>0</v>
      </c>
      <c r="S188" s="257">
        <v>0</v>
      </c>
      <c r="T188" s="25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59" t="s">
        <v>172</v>
      </c>
      <c r="AT188" s="259" t="s">
        <v>168</v>
      </c>
      <c r="AU188" s="259" t="s">
        <v>85</v>
      </c>
      <c r="AY188" s="18" t="s">
        <v>166</v>
      </c>
      <c r="BE188" s="260">
        <f>IF(N188="základní",J188,0)</f>
        <v>0</v>
      </c>
      <c r="BF188" s="260">
        <f>IF(N188="snížená",J188,0)</f>
        <v>0</v>
      </c>
      <c r="BG188" s="260">
        <f>IF(N188="zákl. přenesená",J188,0)</f>
        <v>0</v>
      </c>
      <c r="BH188" s="260">
        <f>IF(N188="sníž. přenesená",J188,0)</f>
        <v>0</v>
      </c>
      <c r="BI188" s="260">
        <f>IF(N188="nulová",J188,0)</f>
        <v>0</v>
      </c>
      <c r="BJ188" s="18" t="s">
        <v>81</v>
      </c>
      <c r="BK188" s="260">
        <f>ROUND(I188*H188,2)</f>
        <v>0</v>
      </c>
      <c r="BL188" s="18" t="s">
        <v>172</v>
      </c>
      <c r="BM188" s="259" t="s">
        <v>1845</v>
      </c>
    </row>
    <row r="189" s="2" customFormat="1" ht="16.5" customHeight="1">
      <c r="A189" s="39"/>
      <c r="B189" s="40"/>
      <c r="C189" s="247" t="s">
        <v>533</v>
      </c>
      <c r="D189" s="247" t="s">
        <v>168</v>
      </c>
      <c r="E189" s="248" t="s">
        <v>571</v>
      </c>
      <c r="F189" s="249" t="s">
        <v>1846</v>
      </c>
      <c r="G189" s="250" t="s">
        <v>233</v>
      </c>
      <c r="H189" s="251">
        <v>14</v>
      </c>
      <c r="I189" s="252"/>
      <c r="J189" s="253">
        <f>ROUND(I189*H189,2)</f>
        <v>0</v>
      </c>
      <c r="K189" s="254"/>
      <c r="L189" s="45"/>
      <c r="M189" s="255" t="s">
        <v>1</v>
      </c>
      <c r="N189" s="256" t="s">
        <v>42</v>
      </c>
      <c r="O189" s="92"/>
      <c r="P189" s="257">
        <f>O189*H189</f>
        <v>0</v>
      </c>
      <c r="Q189" s="257">
        <v>0</v>
      </c>
      <c r="R189" s="257">
        <f>Q189*H189</f>
        <v>0</v>
      </c>
      <c r="S189" s="257">
        <v>0</v>
      </c>
      <c r="T189" s="258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59" t="s">
        <v>172</v>
      </c>
      <c r="AT189" s="259" t="s">
        <v>168</v>
      </c>
      <c r="AU189" s="259" t="s">
        <v>85</v>
      </c>
      <c r="AY189" s="18" t="s">
        <v>166</v>
      </c>
      <c r="BE189" s="260">
        <f>IF(N189="základní",J189,0)</f>
        <v>0</v>
      </c>
      <c r="BF189" s="260">
        <f>IF(N189="snížená",J189,0)</f>
        <v>0</v>
      </c>
      <c r="BG189" s="260">
        <f>IF(N189="zákl. přenesená",J189,0)</f>
        <v>0</v>
      </c>
      <c r="BH189" s="260">
        <f>IF(N189="sníž. přenesená",J189,0)</f>
        <v>0</v>
      </c>
      <c r="BI189" s="260">
        <f>IF(N189="nulová",J189,0)</f>
        <v>0</v>
      </c>
      <c r="BJ189" s="18" t="s">
        <v>81</v>
      </c>
      <c r="BK189" s="260">
        <f>ROUND(I189*H189,2)</f>
        <v>0</v>
      </c>
      <c r="BL189" s="18" t="s">
        <v>172</v>
      </c>
      <c r="BM189" s="259" t="s">
        <v>1847</v>
      </c>
    </row>
    <row r="190" s="2" customFormat="1" ht="16.5" customHeight="1">
      <c r="A190" s="39"/>
      <c r="B190" s="40"/>
      <c r="C190" s="247" t="s">
        <v>539</v>
      </c>
      <c r="D190" s="247" t="s">
        <v>168</v>
      </c>
      <c r="E190" s="248" t="s">
        <v>577</v>
      </c>
      <c r="F190" s="249" t="s">
        <v>1848</v>
      </c>
      <c r="G190" s="250" t="s">
        <v>233</v>
      </c>
      <c r="H190" s="251">
        <v>22</v>
      </c>
      <c r="I190" s="252"/>
      <c r="J190" s="253">
        <f>ROUND(I190*H190,2)</f>
        <v>0</v>
      </c>
      <c r="K190" s="254"/>
      <c r="L190" s="45"/>
      <c r="M190" s="255" t="s">
        <v>1</v>
      </c>
      <c r="N190" s="256" t="s">
        <v>42</v>
      </c>
      <c r="O190" s="92"/>
      <c r="P190" s="257">
        <f>O190*H190</f>
        <v>0</v>
      </c>
      <c r="Q190" s="257">
        <v>0</v>
      </c>
      <c r="R190" s="257">
        <f>Q190*H190</f>
        <v>0</v>
      </c>
      <c r="S190" s="257">
        <v>0</v>
      </c>
      <c r="T190" s="258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59" t="s">
        <v>172</v>
      </c>
      <c r="AT190" s="259" t="s">
        <v>168</v>
      </c>
      <c r="AU190" s="259" t="s">
        <v>85</v>
      </c>
      <c r="AY190" s="18" t="s">
        <v>166</v>
      </c>
      <c r="BE190" s="260">
        <f>IF(N190="základní",J190,0)</f>
        <v>0</v>
      </c>
      <c r="BF190" s="260">
        <f>IF(N190="snížená",J190,0)</f>
        <v>0</v>
      </c>
      <c r="BG190" s="260">
        <f>IF(N190="zákl. přenesená",J190,0)</f>
        <v>0</v>
      </c>
      <c r="BH190" s="260">
        <f>IF(N190="sníž. přenesená",J190,0)</f>
        <v>0</v>
      </c>
      <c r="BI190" s="260">
        <f>IF(N190="nulová",J190,0)</f>
        <v>0</v>
      </c>
      <c r="BJ190" s="18" t="s">
        <v>81</v>
      </c>
      <c r="BK190" s="260">
        <f>ROUND(I190*H190,2)</f>
        <v>0</v>
      </c>
      <c r="BL190" s="18" t="s">
        <v>172</v>
      </c>
      <c r="BM190" s="259" t="s">
        <v>1849</v>
      </c>
    </row>
    <row r="191" s="2" customFormat="1" ht="16.5" customHeight="1">
      <c r="A191" s="39"/>
      <c r="B191" s="40"/>
      <c r="C191" s="247" t="s">
        <v>543</v>
      </c>
      <c r="D191" s="247" t="s">
        <v>168</v>
      </c>
      <c r="E191" s="248" t="s">
        <v>583</v>
      </c>
      <c r="F191" s="249" t="s">
        <v>1850</v>
      </c>
      <c r="G191" s="250" t="s">
        <v>233</v>
      </c>
      <c r="H191" s="251">
        <v>24</v>
      </c>
      <c r="I191" s="252"/>
      <c r="J191" s="253">
        <f>ROUND(I191*H191,2)</f>
        <v>0</v>
      </c>
      <c r="K191" s="254"/>
      <c r="L191" s="45"/>
      <c r="M191" s="255" t="s">
        <v>1</v>
      </c>
      <c r="N191" s="256" t="s">
        <v>42</v>
      </c>
      <c r="O191" s="92"/>
      <c r="P191" s="257">
        <f>O191*H191</f>
        <v>0</v>
      </c>
      <c r="Q191" s="257">
        <v>0</v>
      </c>
      <c r="R191" s="257">
        <f>Q191*H191</f>
        <v>0</v>
      </c>
      <c r="S191" s="257">
        <v>0</v>
      </c>
      <c r="T191" s="258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59" t="s">
        <v>172</v>
      </c>
      <c r="AT191" s="259" t="s">
        <v>168</v>
      </c>
      <c r="AU191" s="259" t="s">
        <v>85</v>
      </c>
      <c r="AY191" s="18" t="s">
        <v>166</v>
      </c>
      <c r="BE191" s="260">
        <f>IF(N191="základní",J191,0)</f>
        <v>0</v>
      </c>
      <c r="BF191" s="260">
        <f>IF(N191="snížená",J191,0)</f>
        <v>0</v>
      </c>
      <c r="BG191" s="260">
        <f>IF(N191="zákl. přenesená",J191,0)</f>
        <v>0</v>
      </c>
      <c r="BH191" s="260">
        <f>IF(N191="sníž. přenesená",J191,0)</f>
        <v>0</v>
      </c>
      <c r="BI191" s="260">
        <f>IF(N191="nulová",J191,0)</f>
        <v>0</v>
      </c>
      <c r="BJ191" s="18" t="s">
        <v>81</v>
      </c>
      <c r="BK191" s="260">
        <f>ROUND(I191*H191,2)</f>
        <v>0</v>
      </c>
      <c r="BL191" s="18" t="s">
        <v>172</v>
      </c>
      <c r="BM191" s="259" t="s">
        <v>1851</v>
      </c>
    </row>
    <row r="192" s="2" customFormat="1" ht="16.5" customHeight="1">
      <c r="A192" s="39"/>
      <c r="B192" s="40"/>
      <c r="C192" s="247" t="s">
        <v>551</v>
      </c>
      <c r="D192" s="247" t="s">
        <v>168</v>
      </c>
      <c r="E192" s="248" t="s">
        <v>589</v>
      </c>
      <c r="F192" s="249" t="s">
        <v>1852</v>
      </c>
      <c r="G192" s="250" t="s">
        <v>233</v>
      </c>
      <c r="H192" s="251">
        <v>32</v>
      </c>
      <c r="I192" s="252"/>
      <c r="J192" s="253">
        <f>ROUND(I192*H192,2)</f>
        <v>0</v>
      </c>
      <c r="K192" s="254"/>
      <c r="L192" s="45"/>
      <c r="M192" s="255" t="s">
        <v>1</v>
      </c>
      <c r="N192" s="256" t="s">
        <v>42</v>
      </c>
      <c r="O192" s="92"/>
      <c r="P192" s="257">
        <f>O192*H192</f>
        <v>0</v>
      </c>
      <c r="Q192" s="257">
        <v>0</v>
      </c>
      <c r="R192" s="257">
        <f>Q192*H192</f>
        <v>0</v>
      </c>
      <c r="S192" s="257">
        <v>0</v>
      </c>
      <c r="T192" s="25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59" t="s">
        <v>172</v>
      </c>
      <c r="AT192" s="259" t="s">
        <v>168</v>
      </c>
      <c r="AU192" s="259" t="s">
        <v>85</v>
      </c>
      <c r="AY192" s="18" t="s">
        <v>166</v>
      </c>
      <c r="BE192" s="260">
        <f>IF(N192="základní",J192,0)</f>
        <v>0</v>
      </c>
      <c r="BF192" s="260">
        <f>IF(N192="snížená",J192,0)</f>
        <v>0</v>
      </c>
      <c r="BG192" s="260">
        <f>IF(N192="zákl. přenesená",J192,0)</f>
        <v>0</v>
      </c>
      <c r="BH192" s="260">
        <f>IF(N192="sníž. přenesená",J192,0)</f>
        <v>0</v>
      </c>
      <c r="BI192" s="260">
        <f>IF(N192="nulová",J192,0)</f>
        <v>0</v>
      </c>
      <c r="BJ192" s="18" t="s">
        <v>81</v>
      </c>
      <c r="BK192" s="260">
        <f>ROUND(I192*H192,2)</f>
        <v>0</v>
      </c>
      <c r="BL192" s="18" t="s">
        <v>172</v>
      </c>
      <c r="BM192" s="259" t="s">
        <v>1853</v>
      </c>
    </row>
    <row r="193" s="2" customFormat="1" ht="16.5" customHeight="1">
      <c r="A193" s="39"/>
      <c r="B193" s="40"/>
      <c r="C193" s="247" t="s">
        <v>560</v>
      </c>
      <c r="D193" s="247" t="s">
        <v>168</v>
      </c>
      <c r="E193" s="248" t="s">
        <v>386</v>
      </c>
      <c r="F193" s="249" t="s">
        <v>1854</v>
      </c>
      <c r="G193" s="250" t="s">
        <v>233</v>
      </c>
      <c r="H193" s="251">
        <v>139.19999999999999</v>
      </c>
      <c r="I193" s="252"/>
      <c r="J193" s="253">
        <f>ROUND(I193*H193,2)</f>
        <v>0</v>
      </c>
      <c r="K193" s="254"/>
      <c r="L193" s="45"/>
      <c r="M193" s="255" t="s">
        <v>1</v>
      </c>
      <c r="N193" s="256" t="s">
        <v>42</v>
      </c>
      <c r="O193" s="92"/>
      <c r="P193" s="257">
        <f>O193*H193</f>
        <v>0</v>
      </c>
      <c r="Q193" s="257">
        <v>0</v>
      </c>
      <c r="R193" s="257">
        <f>Q193*H193</f>
        <v>0</v>
      </c>
      <c r="S193" s="257">
        <v>0</v>
      </c>
      <c r="T193" s="258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59" t="s">
        <v>172</v>
      </c>
      <c r="AT193" s="259" t="s">
        <v>168</v>
      </c>
      <c r="AU193" s="259" t="s">
        <v>85</v>
      </c>
      <c r="AY193" s="18" t="s">
        <v>166</v>
      </c>
      <c r="BE193" s="260">
        <f>IF(N193="základní",J193,0)</f>
        <v>0</v>
      </c>
      <c r="BF193" s="260">
        <f>IF(N193="snížená",J193,0)</f>
        <v>0</v>
      </c>
      <c r="BG193" s="260">
        <f>IF(N193="zákl. přenesená",J193,0)</f>
        <v>0</v>
      </c>
      <c r="BH193" s="260">
        <f>IF(N193="sníž. přenesená",J193,0)</f>
        <v>0</v>
      </c>
      <c r="BI193" s="260">
        <f>IF(N193="nulová",J193,0)</f>
        <v>0</v>
      </c>
      <c r="BJ193" s="18" t="s">
        <v>81</v>
      </c>
      <c r="BK193" s="260">
        <f>ROUND(I193*H193,2)</f>
        <v>0</v>
      </c>
      <c r="BL193" s="18" t="s">
        <v>172</v>
      </c>
      <c r="BM193" s="259" t="s">
        <v>1855</v>
      </c>
    </row>
    <row r="194" s="14" customFormat="1">
      <c r="A194" s="14"/>
      <c r="B194" s="272"/>
      <c r="C194" s="273"/>
      <c r="D194" s="263" t="s">
        <v>174</v>
      </c>
      <c r="E194" s="273"/>
      <c r="F194" s="275" t="s">
        <v>1856</v>
      </c>
      <c r="G194" s="273"/>
      <c r="H194" s="276">
        <v>139.19999999999999</v>
      </c>
      <c r="I194" s="277"/>
      <c r="J194" s="273"/>
      <c r="K194" s="273"/>
      <c r="L194" s="278"/>
      <c r="M194" s="279"/>
      <c r="N194" s="280"/>
      <c r="O194" s="280"/>
      <c r="P194" s="280"/>
      <c r="Q194" s="280"/>
      <c r="R194" s="280"/>
      <c r="S194" s="280"/>
      <c r="T194" s="28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82" t="s">
        <v>174</v>
      </c>
      <c r="AU194" s="282" t="s">
        <v>85</v>
      </c>
      <c r="AV194" s="14" t="s">
        <v>85</v>
      </c>
      <c r="AW194" s="14" t="s">
        <v>4</v>
      </c>
      <c r="AX194" s="14" t="s">
        <v>81</v>
      </c>
      <c r="AY194" s="282" t="s">
        <v>166</v>
      </c>
    </row>
    <row r="195" s="2" customFormat="1" ht="16.5" customHeight="1">
      <c r="A195" s="39"/>
      <c r="B195" s="40"/>
      <c r="C195" s="247" t="s">
        <v>566</v>
      </c>
      <c r="D195" s="247" t="s">
        <v>168</v>
      </c>
      <c r="E195" s="248" t="s">
        <v>444</v>
      </c>
      <c r="F195" s="249" t="s">
        <v>1731</v>
      </c>
      <c r="G195" s="250" t="s">
        <v>1258</v>
      </c>
      <c r="H195" s="251">
        <v>236</v>
      </c>
      <c r="I195" s="252"/>
      <c r="J195" s="253">
        <f>ROUND(I195*H195,2)</f>
        <v>0</v>
      </c>
      <c r="K195" s="254"/>
      <c r="L195" s="45"/>
      <c r="M195" s="255" t="s">
        <v>1</v>
      </c>
      <c r="N195" s="256" t="s">
        <v>42</v>
      </c>
      <c r="O195" s="92"/>
      <c r="P195" s="257">
        <f>O195*H195</f>
        <v>0</v>
      </c>
      <c r="Q195" s="257">
        <v>0</v>
      </c>
      <c r="R195" s="257">
        <f>Q195*H195</f>
        <v>0</v>
      </c>
      <c r="S195" s="257">
        <v>0</v>
      </c>
      <c r="T195" s="25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59" t="s">
        <v>172</v>
      </c>
      <c r="AT195" s="259" t="s">
        <v>168</v>
      </c>
      <c r="AU195" s="259" t="s">
        <v>85</v>
      </c>
      <c r="AY195" s="18" t="s">
        <v>166</v>
      </c>
      <c r="BE195" s="260">
        <f>IF(N195="základní",J195,0)</f>
        <v>0</v>
      </c>
      <c r="BF195" s="260">
        <f>IF(N195="snížená",J195,0)</f>
        <v>0</v>
      </c>
      <c r="BG195" s="260">
        <f>IF(N195="zákl. přenesená",J195,0)</f>
        <v>0</v>
      </c>
      <c r="BH195" s="260">
        <f>IF(N195="sníž. přenesená",J195,0)</f>
        <v>0</v>
      </c>
      <c r="BI195" s="260">
        <f>IF(N195="nulová",J195,0)</f>
        <v>0</v>
      </c>
      <c r="BJ195" s="18" t="s">
        <v>81</v>
      </c>
      <c r="BK195" s="260">
        <f>ROUND(I195*H195,2)</f>
        <v>0</v>
      </c>
      <c r="BL195" s="18" t="s">
        <v>172</v>
      </c>
      <c r="BM195" s="259" t="s">
        <v>1857</v>
      </c>
    </row>
    <row r="196" s="2" customFormat="1" ht="16.5" customHeight="1">
      <c r="A196" s="39"/>
      <c r="B196" s="40"/>
      <c r="C196" s="247" t="s">
        <v>571</v>
      </c>
      <c r="D196" s="247" t="s">
        <v>168</v>
      </c>
      <c r="E196" s="248" t="s">
        <v>475</v>
      </c>
      <c r="F196" s="249" t="s">
        <v>1858</v>
      </c>
      <c r="G196" s="250" t="s">
        <v>1258</v>
      </c>
      <c r="H196" s="251">
        <v>156</v>
      </c>
      <c r="I196" s="252"/>
      <c r="J196" s="253">
        <f>ROUND(I196*H196,2)</f>
        <v>0</v>
      </c>
      <c r="K196" s="254"/>
      <c r="L196" s="45"/>
      <c r="M196" s="255" t="s">
        <v>1</v>
      </c>
      <c r="N196" s="256" t="s">
        <v>42</v>
      </c>
      <c r="O196" s="92"/>
      <c r="P196" s="257">
        <f>O196*H196</f>
        <v>0</v>
      </c>
      <c r="Q196" s="257">
        <v>0</v>
      </c>
      <c r="R196" s="257">
        <f>Q196*H196</f>
        <v>0</v>
      </c>
      <c r="S196" s="257">
        <v>0</v>
      </c>
      <c r="T196" s="258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59" t="s">
        <v>172</v>
      </c>
      <c r="AT196" s="259" t="s">
        <v>168</v>
      </c>
      <c r="AU196" s="259" t="s">
        <v>85</v>
      </c>
      <c r="AY196" s="18" t="s">
        <v>166</v>
      </c>
      <c r="BE196" s="260">
        <f>IF(N196="základní",J196,0)</f>
        <v>0</v>
      </c>
      <c r="BF196" s="260">
        <f>IF(N196="snížená",J196,0)</f>
        <v>0</v>
      </c>
      <c r="BG196" s="260">
        <f>IF(N196="zákl. přenesená",J196,0)</f>
        <v>0</v>
      </c>
      <c r="BH196" s="260">
        <f>IF(N196="sníž. přenesená",J196,0)</f>
        <v>0</v>
      </c>
      <c r="BI196" s="260">
        <f>IF(N196="nulová",J196,0)</f>
        <v>0</v>
      </c>
      <c r="BJ196" s="18" t="s">
        <v>81</v>
      </c>
      <c r="BK196" s="260">
        <f>ROUND(I196*H196,2)</f>
        <v>0</v>
      </c>
      <c r="BL196" s="18" t="s">
        <v>172</v>
      </c>
      <c r="BM196" s="259" t="s">
        <v>1859</v>
      </c>
    </row>
    <row r="197" s="12" customFormat="1" ht="22.8" customHeight="1">
      <c r="A197" s="12"/>
      <c r="B197" s="231"/>
      <c r="C197" s="232"/>
      <c r="D197" s="233" t="s">
        <v>76</v>
      </c>
      <c r="E197" s="245" t="s">
        <v>1860</v>
      </c>
      <c r="F197" s="245" t="s">
        <v>1861</v>
      </c>
      <c r="G197" s="232"/>
      <c r="H197" s="232"/>
      <c r="I197" s="235"/>
      <c r="J197" s="246">
        <f>BK197</f>
        <v>0</v>
      </c>
      <c r="K197" s="232"/>
      <c r="L197" s="237"/>
      <c r="M197" s="238"/>
      <c r="N197" s="239"/>
      <c r="O197" s="239"/>
      <c r="P197" s="240">
        <f>SUM(P198:P206)</f>
        <v>0</v>
      </c>
      <c r="Q197" s="239"/>
      <c r="R197" s="240">
        <f>SUM(R198:R206)</f>
        <v>0</v>
      </c>
      <c r="S197" s="239"/>
      <c r="T197" s="241">
        <f>SUM(T198:T206)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42" t="s">
        <v>81</v>
      </c>
      <c r="AT197" s="243" t="s">
        <v>76</v>
      </c>
      <c r="AU197" s="243" t="s">
        <v>81</v>
      </c>
      <c r="AY197" s="242" t="s">
        <v>166</v>
      </c>
      <c r="BK197" s="244">
        <f>SUM(BK198:BK206)</f>
        <v>0</v>
      </c>
    </row>
    <row r="198" s="2" customFormat="1" ht="16.5" customHeight="1">
      <c r="A198" s="39"/>
      <c r="B198" s="40"/>
      <c r="C198" s="247" t="s">
        <v>577</v>
      </c>
      <c r="D198" s="247" t="s">
        <v>168</v>
      </c>
      <c r="E198" s="248" t="s">
        <v>616</v>
      </c>
      <c r="F198" s="249" t="s">
        <v>1862</v>
      </c>
      <c r="G198" s="250" t="s">
        <v>1258</v>
      </c>
      <c r="H198" s="251">
        <v>6</v>
      </c>
      <c r="I198" s="252"/>
      <c r="J198" s="253">
        <f>ROUND(I198*H198,2)</f>
        <v>0</v>
      </c>
      <c r="K198" s="254"/>
      <c r="L198" s="45"/>
      <c r="M198" s="255" t="s">
        <v>1</v>
      </c>
      <c r="N198" s="256" t="s">
        <v>42</v>
      </c>
      <c r="O198" s="92"/>
      <c r="P198" s="257">
        <f>O198*H198</f>
        <v>0</v>
      </c>
      <c r="Q198" s="257">
        <v>0</v>
      </c>
      <c r="R198" s="257">
        <f>Q198*H198</f>
        <v>0</v>
      </c>
      <c r="S198" s="257">
        <v>0</v>
      </c>
      <c r="T198" s="258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59" t="s">
        <v>172</v>
      </c>
      <c r="AT198" s="259" t="s">
        <v>168</v>
      </c>
      <c r="AU198" s="259" t="s">
        <v>85</v>
      </c>
      <c r="AY198" s="18" t="s">
        <v>166</v>
      </c>
      <c r="BE198" s="260">
        <f>IF(N198="základní",J198,0)</f>
        <v>0</v>
      </c>
      <c r="BF198" s="260">
        <f>IF(N198="snížená",J198,0)</f>
        <v>0</v>
      </c>
      <c r="BG198" s="260">
        <f>IF(N198="zákl. přenesená",J198,0)</f>
        <v>0</v>
      </c>
      <c r="BH198" s="260">
        <f>IF(N198="sníž. přenesená",J198,0)</f>
        <v>0</v>
      </c>
      <c r="BI198" s="260">
        <f>IF(N198="nulová",J198,0)</f>
        <v>0</v>
      </c>
      <c r="BJ198" s="18" t="s">
        <v>81</v>
      </c>
      <c r="BK198" s="260">
        <f>ROUND(I198*H198,2)</f>
        <v>0</v>
      </c>
      <c r="BL198" s="18" t="s">
        <v>172</v>
      </c>
      <c r="BM198" s="259" t="s">
        <v>1863</v>
      </c>
    </row>
    <row r="199" s="2" customFormat="1" ht="16.5" customHeight="1">
      <c r="A199" s="39"/>
      <c r="B199" s="40"/>
      <c r="C199" s="247" t="s">
        <v>583</v>
      </c>
      <c r="D199" s="247" t="s">
        <v>168</v>
      </c>
      <c r="E199" s="248" t="s">
        <v>622</v>
      </c>
      <c r="F199" s="249" t="s">
        <v>1864</v>
      </c>
      <c r="G199" s="250" t="s">
        <v>1258</v>
      </c>
      <c r="H199" s="251">
        <v>27</v>
      </c>
      <c r="I199" s="252"/>
      <c r="J199" s="253">
        <f>ROUND(I199*H199,2)</f>
        <v>0</v>
      </c>
      <c r="K199" s="254"/>
      <c r="L199" s="45"/>
      <c r="M199" s="255" t="s">
        <v>1</v>
      </c>
      <c r="N199" s="256" t="s">
        <v>42</v>
      </c>
      <c r="O199" s="92"/>
      <c r="P199" s="257">
        <f>O199*H199</f>
        <v>0</v>
      </c>
      <c r="Q199" s="257">
        <v>0</v>
      </c>
      <c r="R199" s="257">
        <f>Q199*H199</f>
        <v>0</v>
      </c>
      <c r="S199" s="257">
        <v>0</v>
      </c>
      <c r="T199" s="25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59" t="s">
        <v>172</v>
      </c>
      <c r="AT199" s="259" t="s">
        <v>168</v>
      </c>
      <c r="AU199" s="259" t="s">
        <v>85</v>
      </c>
      <c r="AY199" s="18" t="s">
        <v>166</v>
      </c>
      <c r="BE199" s="260">
        <f>IF(N199="základní",J199,0)</f>
        <v>0</v>
      </c>
      <c r="BF199" s="260">
        <f>IF(N199="snížená",J199,0)</f>
        <v>0</v>
      </c>
      <c r="BG199" s="260">
        <f>IF(N199="zákl. přenesená",J199,0)</f>
        <v>0</v>
      </c>
      <c r="BH199" s="260">
        <f>IF(N199="sníž. přenesená",J199,0)</f>
        <v>0</v>
      </c>
      <c r="BI199" s="260">
        <f>IF(N199="nulová",J199,0)</f>
        <v>0</v>
      </c>
      <c r="BJ199" s="18" t="s">
        <v>81</v>
      </c>
      <c r="BK199" s="260">
        <f>ROUND(I199*H199,2)</f>
        <v>0</v>
      </c>
      <c r="BL199" s="18" t="s">
        <v>172</v>
      </c>
      <c r="BM199" s="259" t="s">
        <v>1865</v>
      </c>
    </row>
    <row r="200" s="2" customFormat="1" ht="16.5" customHeight="1">
      <c r="A200" s="39"/>
      <c r="B200" s="40"/>
      <c r="C200" s="247" t="s">
        <v>589</v>
      </c>
      <c r="D200" s="247" t="s">
        <v>168</v>
      </c>
      <c r="E200" s="248" t="s">
        <v>1866</v>
      </c>
      <c r="F200" s="249" t="s">
        <v>1867</v>
      </c>
      <c r="G200" s="250" t="s">
        <v>1258</v>
      </c>
      <c r="H200" s="251">
        <v>1</v>
      </c>
      <c r="I200" s="252"/>
      <c r="J200" s="253">
        <f>ROUND(I200*H200,2)</f>
        <v>0</v>
      </c>
      <c r="K200" s="254"/>
      <c r="L200" s="45"/>
      <c r="M200" s="255" t="s">
        <v>1</v>
      </c>
      <c r="N200" s="256" t="s">
        <v>42</v>
      </c>
      <c r="O200" s="92"/>
      <c r="P200" s="257">
        <f>O200*H200</f>
        <v>0</v>
      </c>
      <c r="Q200" s="257">
        <v>0</v>
      </c>
      <c r="R200" s="257">
        <f>Q200*H200</f>
        <v>0</v>
      </c>
      <c r="S200" s="257">
        <v>0</v>
      </c>
      <c r="T200" s="258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59" t="s">
        <v>172</v>
      </c>
      <c r="AT200" s="259" t="s">
        <v>168</v>
      </c>
      <c r="AU200" s="259" t="s">
        <v>85</v>
      </c>
      <c r="AY200" s="18" t="s">
        <v>166</v>
      </c>
      <c r="BE200" s="260">
        <f>IF(N200="základní",J200,0)</f>
        <v>0</v>
      </c>
      <c r="BF200" s="260">
        <f>IF(N200="snížená",J200,0)</f>
        <v>0</v>
      </c>
      <c r="BG200" s="260">
        <f>IF(N200="zákl. přenesená",J200,0)</f>
        <v>0</v>
      </c>
      <c r="BH200" s="260">
        <f>IF(N200="sníž. přenesená",J200,0)</f>
        <v>0</v>
      </c>
      <c r="BI200" s="260">
        <f>IF(N200="nulová",J200,0)</f>
        <v>0</v>
      </c>
      <c r="BJ200" s="18" t="s">
        <v>81</v>
      </c>
      <c r="BK200" s="260">
        <f>ROUND(I200*H200,2)</f>
        <v>0</v>
      </c>
      <c r="BL200" s="18" t="s">
        <v>172</v>
      </c>
      <c r="BM200" s="259" t="s">
        <v>1868</v>
      </c>
    </row>
    <row r="201" s="2" customFormat="1" ht="16.5" customHeight="1">
      <c r="A201" s="39"/>
      <c r="B201" s="40"/>
      <c r="C201" s="247" t="s">
        <v>386</v>
      </c>
      <c r="D201" s="247" t="s">
        <v>168</v>
      </c>
      <c r="E201" s="248" t="s">
        <v>626</v>
      </c>
      <c r="F201" s="249" t="s">
        <v>1869</v>
      </c>
      <c r="G201" s="250" t="s">
        <v>1258</v>
      </c>
      <c r="H201" s="251">
        <v>1</v>
      </c>
      <c r="I201" s="252"/>
      <c r="J201" s="253">
        <f>ROUND(I201*H201,2)</f>
        <v>0</v>
      </c>
      <c r="K201" s="254"/>
      <c r="L201" s="45"/>
      <c r="M201" s="255" t="s">
        <v>1</v>
      </c>
      <c r="N201" s="256" t="s">
        <v>42</v>
      </c>
      <c r="O201" s="92"/>
      <c r="P201" s="257">
        <f>O201*H201</f>
        <v>0</v>
      </c>
      <c r="Q201" s="257">
        <v>0</v>
      </c>
      <c r="R201" s="257">
        <f>Q201*H201</f>
        <v>0</v>
      </c>
      <c r="S201" s="257">
        <v>0</v>
      </c>
      <c r="T201" s="25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59" t="s">
        <v>172</v>
      </c>
      <c r="AT201" s="259" t="s">
        <v>168</v>
      </c>
      <c r="AU201" s="259" t="s">
        <v>85</v>
      </c>
      <c r="AY201" s="18" t="s">
        <v>166</v>
      </c>
      <c r="BE201" s="260">
        <f>IF(N201="základní",J201,0)</f>
        <v>0</v>
      </c>
      <c r="BF201" s="260">
        <f>IF(N201="snížená",J201,0)</f>
        <v>0</v>
      </c>
      <c r="BG201" s="260">
        <f>IF(N201="zákl. přenesená",J201,0)</f>
        <v>0</v>
      </c>
      <c r="BH201" s="260">
        <f>IF(N201="sníž. přenesená",J201,0)</f>
        <v>0</v>
      </c>
      <c r="BI201" s="260">
        <f>IF(N201="nulová",J201,0)</f>
        <v>0</v>
      </c>
      <c r="BJ201" s="18" t="s">
        <v>81</v>
      </c>
      <c r="BK201" s="260">
        <f>ROUND(I201*H201,2)</f>
        <v>0</v>
      </c>
      <c r="BL201" s="18" t="s">
        <v>172</v>
      </c>
      <c r="BM201" s="259" t="s">
        <v>1870</v>
      </c>
    </row>
    <row r="202" s="2" customFormat="1" ht="16.5" customHeight="1">
      <c r="A202" s="39"/>
      <c r="B202" s="40"/>
      <c r="C202" s="247" t="s">
        <v>444</v>
      </c>
      <c r="D202" s="247" t="s">
        <v>168</v>
      </c>
      <c r="E202" s="248" t="s">
        <v>824</v>
      </c>
      <c r="F202" s="249" t="s">
        <v>1871</v>
      </c>
      <c r="G202" s="250" t="s">
        <v>1258</v>
      </c>
      <c r="H202" s="251">
        <v>1</v>
      </c>
      <c r="I202" s="252"/>
      <c r="J202" s="253">
        <f>ROUND(I202*H202,2)</f>
        <v>0</v>
      </c>
      <c r="K202" s="254"/>
      <c r="L202" s="45"/>
      <c r="M202" s="255" t="s">
        <v>1</v>
      </c>
      <c r="N202" s="256" t="s">
        <v>42</v>
      </c>
      <c r="O202" s="92"/>
      <c r="P202" s="257">
        <f>O202*H202</f>
        <v>0</v>
      </c>
      <c r="Q202" s="257">
        <v>0</v>
      </c>
      <c r="R202" s="257">
        <f>Q202*H202</f>
        <v>0</v>
      </c>
      <c r="S202" s="257">
        <v>0</v>
      </c>
      <c r="T202" s="258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59" t="s">
        <v>172</v>
      </c>
      <c r="AT202" s="259" t="s">
        <v>168</v>
      </c>
      <c r="AU202" s="259" t="s">
        <v>85</v>
      </c>
      <c r="AY202" s="18" t="s">
        <v>166</v>
      </c>
      <c r="BE202" s="260">
        <f>IF(N202="základní",J202,0)</f>
        <v>0</v>
      </c>
      <c r="BF202" s="260">
        <f>IF(N202="snížená",J202,0)</f>
        <v>0</v>
      </c>
      <c r="BG202" s="260">
        <f>IF(N202="zákl. přenesená",J202,0)</f>
        <v>0</v>
      </c>
      <c r="BH202" s="260">
        <f>IF(N202="sníž. přenesená",J202,0)</f>
        <v>0</v>
      </c>
      <c r="BI202" s="260">
        <f>IF(N202="nulová",J202,0)</f>
        <v>0</v>
      </c>
      <c r="BJ202" s="18" t="s">
        <v>81</v>
      </c>
      <c r="BK202" s="260">
        <f>ROUND(I202*H202,2)</f>
        <v>0</v>
      </c>
      <c r="BL202" s="18" t="s">
        <v>172</v>
      </c>
      <c r="BM202" s="259" t="s">
        <v>1872</v>
      </c>
    </row>
    <row r="203" s="2" customFormat="1" ht="21.75" customHeight="1">
      <c r="A203" s="39"/>
      <c r="B203" s="40"/>
      <c r="C203" s="247" t="s">
        <v>616</v>
      </c>
      <c r="D203" s="247" t="s">
        <v>168</v>
      </c>
      <c r="E203" s="248" t="s">
        <v>832</v>
      </c>
      <c r="F203" s="249" t="s">
        <v>1873</v>
      </c>
      <c r="G203" s="250" t="s">
        <v>1874</v>
      </c>
      <c r="H203" s="251">
        <v>76</v>
      </c>
      <c r="I203" s="252"/>
      <c r="J203" s="253">
        <f>ROUND(I203*H203,2)</f>
        <v>0</v>
      </c>
      <c r="K203" s="254"/>
      <c r="L203" s="45"/>
      <c r="M203" s="255" t="s">
        <v>1</v>
      </c>
      <c r="N203" s="256" t="s">
        <v>42</v>
      </c>
      <c r="O203" s="92"/>
      <c r="P203" s="257">
        <f>O203*H203</f>
        <v>0</v>
      </c>
      <c r="Q203" s="257">
        <v>0</v>
      </c>
      <c r="R203" s="257">
        <f>Q203*H203</f>
        <v>0</v>
      </c>
      <c r="S203" s="257">
        <v>0</v>
      </c>
      <c r="T203" s="258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59" t="s">
        <v>172</v>
      </c>
      <c r="AT203" s="259" t="s">
        <v>168</v>
      </c>
      <c r="AU203" s="259" t="s">
        <v>85</v>
      </c>
      <c r="AY203" s="18" t="s">
        <v>166</v>
      </c>
      <c r="BE203" s="260">
        <f>IF(N203="základní",J203,0)</f>
        <v>0</v>
      </c>
      <c r="BF203" s="260">
        <f>IF(N203="snížená",J203,0)</f>
        <v>0</v>
      </c>
      <c r="BG203" s="260">
        <f>IF(N203="zákl. přenesená",J203,0)</f>
        <v>0</v>
      </c>
      <c r="BH203" s="260">
        <f>IF(N203="sníž. přenesená",J203,0)</f>
        <v>0</v>
      </c>
      <c r="BI203" s="260">
        <f>IF(N203="nulová",J203,0)</f>
        <v>0</v>
      </c>
      <c r="BJ203" s="18" t="s">
        <v>81</v>
      </c>
      <c r="BK203" s="260">
        <f>ROUND(I203*H203,2)</f>
        <v>0</v>
      </c>
      <c r="BL203" s="18" t="s">
        <v>172</v>
      </c>
      <c r="BM203" s="259" t="s">
        <v>1875</v>
      </c>
    </row>
    <row r="204" s="2" customFormat="1" ht="16.5" customHeight="1">
      <c r="A204" s="39"/>
      <c r="B204" s="40"/>
      <c r="C204" s="247" t="s">
        <v>622</v>
      </c>
      <c r="D204" s="247" t="s">
        <v>168</v>
      </c>
      <c r="E204" s="248" t="s">
        <v>836</v>
      </c>
      <c r="F204" s="249" t="s">
        <v>1876</v>
      </c>
      <c r="G204" s="250" t="s">
        <v>1874</v>
      </c>
      <c r="H204" s="251">
        <v>74</v>
      </c>
      <c r="I204" s="252"/>
      <c r="J204" s="253">
        <f>ROUND(I204*H204,2)</f>
        <v>0</v>
      </c>
      <c r="K204" s="254"/>
      <c r="L204" s="45"/>
      <c r="M204" s="255" t="s">
        <v>1</v>
      </c>
      <c r="N204" s="256" t="s">
        <v>42</v>
      </c>
      <c r="O204" s="92"/>
      <c r="P204" s="257">
        <f>O204*H204</f>
        <v>0</v>
      </c>
      <c r="Q204" s="257">
        <v>0</v>
      </c>
      <c r="R204" s="257">
        <f>Q204*H204</f>
        <v>0</v>
      </c>
      <c r="S204" s="257">
        <v>0</v>
      </c>
      <c r="T204" s="25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59" t="s">
        <v>172</v>
      </c>
      <c r="AT204" s="259" t="s">
        <v>168</v>
      </c>
      <c r="AU204" s="259" t="s">
        <v>85</v>
      </c>
      <c r="AY204" s="18" t="s">
        <v>166</v>
      </c>
      <c r="BE204" s="260">
        <f>IF(N204="základní",J204,0)</f>
        <v>0</v>
      </c>
      <c r="BF204" s="260">
        <f>IF(N204="snížená",J204,0)</f>
        <v>0</v>
      </c>
      <c r="BG204" s="260">
        <f>IF(N204="zákl. přenesená",J204,0)</f>
        <v>0</v>
      </c>
      <c r="BH204" s="260">
        <f>IF(N204="sníž. přenesená",J204,0)</f>
        <v>0</v>
      </c>
      <c r="BI204" s="260">
        <f>IF(N204="nulová",J204,0)</f>
        <v>0</v>
      </c>
      <c r="BJ204" s="18" t="s">
        <v>81</v>
      </c>
      <c r="BK204" s="260">
        <f>ROUND(I204*H204,2)</f>
        <v>0</v>
      </c>
      <c r="BL204" s="18" t="s">
        <v>172</v>
      </c>
      <c r="BM204" s="259" t="s">
        <v>1877</v>
      </c>
    </row>
    <row r="205" s="2" customFormat="1" ht="16.5" customHeight="1">
      <c r="A205" s="39"/>
      <c r="B205" s="40"/>
      <c r="C205" s="247" t="s">
        <v>1866</v>
      </c>
      <c r="D205" s="247" t="s">
        <v>168</v>
      </c>
      <c r="E205" s="248" t="s">
        <v>840</v>
      </c>
      <c r="F205" s="249" t="s">
        <v>1878</v>
      </c>
      <c r="G205" s="250" t="s">
        <v>242</v>
      </c>
      <c r="H205" s="251">
        <v>84</v>
      </c>
      <c r="I205" s="252"/>
      <c r="J205" s="253">
        <f>ROUND(I205*H205,2)</f>
        <v>0</v>
      </c>
      <c r="K205" s="254"/>
      <c r="L205" s="45"/>
      <c r="M205" s="255" t="s">
        <v>1</v>
      </c>
      <c r="N205" s="256" t="s">
        <v>42</v>
      </c>
      <c r="O205" s="92"/>
      <c r="P205" s="257">
        <f>O205*H205</f>
        <v>0</v>
      </c>
      <c r="Q205" s="257">
        <v>0</v>
      </c>
      <c r="R205" s="257">
        <f>Q205*H205</f>
        <v>0</v>
      </c>
      <c r="S205" s="257">
        <v>0</v>
      </c>
      <c r="T205" s="258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59" t="s">
        <v>172</v>
      </c>
      <c r="AT205" s="259" t="s">
        <v>168</v>
      </c>
      <c r="AU205" s="259" t="s">
        <v>85</v>
      </c>
      <c r="AY205" s="18" t="s">
        <v>166</v>
      </c>
      <c r="BE205" s="260">
        <f>IF(N205="základní",J205,0)</f>
        <v>0</v>
      </c>
      <c r="BF205" s="260">
        <f>IF(N205="snížená",J205,0)</f>
        <v>0</v>
      </c>
      <c r="BG205" s="260">
        <f>IF(N205="zákl. přenesená",J205,0)</f>
        <v>0</v>
      </c>
      <c r="BH205" s="260">
        <f>IF(N205="sníž. přenesená",J205,0)</f>
        <v>0</v>
      </c>
      <c r="BI205" s="260">
        <f>IF(N205="nulová",J205,0)</f>
        <v>0</v>
      </c>
      <c r="BJ205" s="18" t="s">
        <v>81</v>
      </c>
      <c r="BK205" s="260">
        <f>ROUND(I205*H205,2)</f>
        <v>0</v>
      </c>
      <c r="BL205" s="18" t="s">
        <v>172</v>
      </c>
      <c r="BM205" s="259" t="s">
        <v>1879</v>
      </c>
    </row>
    <row r="206" s="2" customFormat="1" ht="16.5" customHeight="1">
      <c r="A206" s="39"/>
      <c r="B206" s="40"/>
      <c r="C206" s="247" t="s">
        <v>626</v>
      </c>
      <c r="D206" s="247" t="s">
        <v>168</v>
      </c>
      <c r="E206" s="248" t="s">
        <v>640</v>
      </c>
      <c r="F206" s="249" t="s">
        <v>1880</v>
      </c>
      <c r="G206" s="250" t="s">
        <v>1258</v>
      </c>
      <c r="H206" s="251">
        <v>2</v>
      </c>
      <c r="I206" s="252"/>
      <c r="J206" s="253">
        <f>ROUND(I206*H206,2)</f>
        <v>0</v>
      </c>
      <c r="K206" s="254"/>
      <c r="L206" s="45"/>
      <c r="M206" s="321" t="s">
        <v>1</v>
      </c>
      <c r="N206" s="322" t="s">
        <v>42</v>
      </c>
      <c r="O206" s="318"/>
      <c r="P206" s="319">
        <f>O206*H206</f>
        <v>0</v>
      </c>
      <c r="Q206" s="319">
        <v>0</v>
      </c>
      <c r="R206" s="319">
        <f>Q206*H206</f>
        <v>0</v>
      </c>
      <c r="S206" s="319">
        <v>0</v>
      </c>
      <c r="T206" s="32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59" t="s">
        <v>172</v>
      </c>
      <c r="AT206" s="259" t="s">
        <v>168</v>
      </c>
      <c r="AU206" s="259" t="s">
        <v>85</v>
      </c>
      <c r="AY206" s="18" t="s">
        <v>166</v>
      </c>
      <c r="BE206" s="260">
        <f>IF(N206="základní",J206,0)</f>
        <v>0</v>
      </c>
      <c r="BF206" s="260">
        <f>IF(N206="snížená",J206,0)</f>
        <v>0</v>
      </c>
      <c r="BG206" s="260">
        <f>IF(N206="zákl. přenesená",J206,0)</f>
        <v>0</v>
      </c>
      <c r="BH206" s="260">
        <f>IF(N206="sníž. přenesená",J206,0)</f>
        <v>0</v>
      </c>
      <c r="BI206" s="260">
        <f>IF(N206="nulová",J206,0)</f>
        <v>0</v>
      </c>
      <c r="BJ206" s="18" t="s">
        <v>81</v>
      </c>
      <c r="BK206" s="260">
        <f>ROUND(I206*H206,2)</f>
        <v>0</v>
      </c>
      <c r="BL206" s="18" t="s">
        <v>172</v>
      </c>
      <c r="BM206" s="259" t="s">
        <v>1881</v>
      </c>
    </row>
    <row r="207" s="2" customFormat="1" ht="6.96" customHeight="1">
      <c r="A207" s="39"/>
      <c r="B207" s="67"/>
      <c r="C207" s="68"/>
      <c r="D207" s="68"/>
      <c r="E207" s="68"/>
      <c r="F207" s="68"/>
      <c r="G207" s="68"/>
      <c r="H207" s="68"/>
      <c r="I207" s="194"/>
      <c r="J207" s="68"/>
      <c r="K207" s="68"/>
      <c r="L207" s="45"/>
      <c r="M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</row>
  </sheetData>
  <sheetProtection sheet="1" autoFilter="0" formatColumns="0" formatRows="0" objects="1" scenarios="1" spinCount="100000" saltValue="hzH/d5pzJQu9SSLCNLtw0Eq+J07opQU91tG3efh/R6fyCZT1g2/5Y3TvMNqhbf2ECZRqqV2qoYmNcnN2GjXSBQ==" hashValue="ZEuI8S9lHJf9XF1YMvy/hBalwKtlHN1qbdgKy213W7xmxXocq4V2zlWl8/ZYWNk83AqMMOz4bMCE2Plvc4iMYA==" algorithmName="SHA-512" password="CC35"/>
  <autoFilter ref="C130:K20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DESKTOP-70LC1OB\andul</dc:creator>
  <cp:lastModifiedBy>DESKTOP-70LC1OB\andul</cp:lastModifiedBy>
  <dcterms:created xsi:type="dcterms:W3CDTF">2021-02-11T09:12:22Z</dcterms:created>
  <dcterms:modified xsi:type="dcterms:W3CDTF">2021-02-11T09:12:32Z</dcterms:modified>
</cp:coreProperties>
</file>